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15" windowWidth="19395" windowHeight="6645"/>
  </bookViews>
  <sheets>
    <sheet name="Segments Analysis in US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'Segments Analysis in USD'!$A$2:$DL$95</definedName>
    <definedName name="_xlnm.Print_Area" localSheetId="0">'Segments Analysis in USD'!$A$1:$BV$94</definedName>
    <definedName name="_xlnm.Print_Titles" localSheetId="0">'Segments Analysis in USD'!$1:$2</definedName>
  </definedNames>
  <calcPr calcId="145621"/>
</workbook>
</file>

<file path=xl/calcChain.xml><?xml version="1.0" encoding="utf-8"?>
<calcChain xmlns="http://schemas.openxmlformats.org/spreadsheetml/2006/main">
  <c r="AN92" i="1" l="1"/>
  <c r="AM92" i="1"/>
  <c r="AG92" i="1"/>
  <c r="AF92" i="1"/>
  <c r="AL92" i="1" s="1"/>
  <c r="AD92" i="1"/>
  <c r="AC92" i="1"/>
  <c r="AB92" i="1"/>
  <c r="AA92" i="1"/>
  <c r="Z92" i="1"/>
  <c r="Y92" i="1"/>
  <c r="X92" i="1"/>
  <c r="W92" i="1"/>
  <c r="BL92" i="1" s="1"/>
  <c r="V92" i="1"/>
  <c r="U92" i="1"/>
  <c r="T92" i="1"/>
  <c r="K92" i="1"/>
  <c r="J92" i="1"/>
  <c r="I92" i="1"/>
  <c r="H92" i="1"/>
  <c r="G92" i="1"/>
  <c r="AO92" i="1" s="1"/>
  <c r="AN91" i="1"/>
  <c r="AM91" i="1"/>
  <c r="AG91" i="1"/>
  <c r="AF91" i="1"/>
  <c r="AD91" i="1"/>
  <c r="AC91" i="1"/>
  <c r="AB91" i="1"/>
  <c r="AA91" i="1"/>
  <c r="Z91" i="1"/>
  <c r="Y91" i="1"/>
  <c r="X91" i="1"/>
  <c r="W91" i="1"/>
  <c r="BL91" i="1" s="1"/>
  <c r="V91" i="1"/>
  <c r="U91" i="1"/>
  <c r="T91" i="1"/>
  <c r="K91" i="1"/>
  <c r="J91" i="1"/>
  <c r="I91" i="1"/>
  <c r="H91" i="1"/>
  <c r="G91" i="1"/>
  <c r="AN90" i="1"/>
  <c r="AM90" i="1"/>
  <c r="AG90" i="1"/>
  <c r="AF90" i="1"/>
  <c r="AD90" i="1"/>
  <c r="AC90" i="1"/>
  <c r="AB90" i="1"/>
  <c r="AA90" i="1"/>
  <c r="Z90" i="1"/>
  <c r="Y90" i="1"/>
  <c r="X90" i="1"/>
  <c r="W90" i="1"/>
  <c r="BL90" i="1" s="1"/>
  <c r="V90" i="1"/>
  <c r="U90" i="1"/>
  <c r="T90" i="1"/>
  <c r="K90" i="1"/>
  <c r="J90" i="1"/>
  <c r="I90" i="1"/>
  <c r="H90" i="1"/>
  <c r="G90" i="1"/>
  <c r="AN89" i="1"/>
  <c r="AM89" i="1"/>
  <c r="AG89" i="1"/>
  <c r="AF89" i="1"/>
  <c r="AL89" i="1" s="1"/>
  <c r="AD89" i="1"/>
  <c r="AC89" i="1"/>
  <c r="AB89" i="1"/>
  <c r="AA89" i="1"/>
  <c r="Z89" i="1"/>
  <c r="Y89" i="1"/>
  <c r="AH89" i="1" s="1"/>
  <c r="X89" i="1"/>
  <c r="W89" i="1"/>
  <c r="V89" i="1"/>
  <c r="U89" i="1"/>
  <c r="T89" i="1"/>
  <c r="K89" i="1"/>
  <c r="J89" i="1"/>
  <c r="I89" i="1"/>
  <c r="H89" i="1"/>
  <c r="G89" i="1"/>
  <c r="BC88" i="1"/>
  <c r="AN88" i="1"/>
  <c r="AM88" i="1"/>
  <c r="AG88" i="1"/>
  <c r="AF88" i="1"/>
  <c r="AD88" i="1"/>
  <c r="AC88" i="1"/>
  <c r="AB88" i="1"/>
  <c r="AA88" i="1"/>
  <c r="Z88" i="1"/>
  <c r="Y88" i="1"/>
  <c r="X88" i="1"/>
  <c r="W88" i="1"/>
  <c r="V88" i="1"/>
  <c r="U88" i="1"/>
  <c r="T88" i="1"/>
  <c r="K88" i="1"/>
  <c r="J88" i="1"/>
  <c r="I88" i="1"/>
  <c r="H88" i="1"/>
  <c r="G88" i="1"/>
  <c r="W87" i="1"/>
  <c r="T87" i="1"/>
  <c r="T93" i="1" s="1"/>
  <c r="S87" i="1"/>
  <c r="BH89" i="1" s="1"/>
  <c r="R87" i="1"/>
  <c r="R93" i="1" s="1"/>
  <c r="Q87" i="1"/>
  <c r="P87" i="1"/>
  <c r="O87" i="1"/>
  <c r="BD89" i="1" s="1"/>
  <c r="N87" i="1"/>
  <c r="N93" i="1" s="1"/>
  <c r="M87" i="1"/>
  <c r="L87" i="1"/>
  <c r="F87" i="1"/>
  <c r="F93" i="1" s="1"/>
  <c r="E87" i="1"/>
  <c r="B87" i="1"/>
  <c r="B93" i="1" s="1"/>
  <c r="AG84" i="1"/>
  <c r="AF84" i="1"/>
  <c r="AD84" i="1"/>
  <c r="AC84" i="1"/>
  <c r="AB84" i="1"/>
  <c r="AA84" i="1"/>
  <c r="Z84" i="1"/>
  <c r="Y84" i="1"/>
  <c r="X84" i="1"/>
  <c r="AH84" i="1" s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AP84" i="1" s="1"/>
  <c r="G84" i="1"/>
  <c r="F84" i="1"/>
  <c r="E84" i="1"/>
  <c r="D84" i="1"/>
  <c r="C84" i="1"/>
  <c r="B84" i="1"/>
  <c r="AG83" i="1"/>
  <c r="AF83" i="1"/>
  <c r="AL83" i="1" s="1"/>
  <c r="AD83" i="1"/>
  <c r="AC83" i="1"/>
  <c r="AB83" i="1"/>
  <c r="AA83" i="1"/>
  <c r="Z83" i="1"/>
  <c r="Y83" i="1"/>
  <c r="X83" i="1"/>
  <c r="AH83" i="1" s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AO83" i="1" s="1"/>
  <c r="F83" i="1"/>
  <c r="E83" i="1"/>
  <c r="D83" i="1"/>
  <c r="C83" i="1"/>
  <c r="B83" i="1"/>
  <c r="AG82" i="1"/>
  <c r="AF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AN82" i="1" s="1"/>
  <c r="E82" i="1"/>
  <c r="D82" i="1"/>
  <c r="C82" i="1"/>
  <c r="B82" i="1"/>
  <c r="BF81" i="1"/>
  <c r="W81" i="1"/>
  <c r="T81" i="1"/>
  <c r="S81" i="1"/>
  <c r="R81" i="1"/>
  <c r="Q81" i="1"/>
  <c r="P81" i="1"/>
  <c r="O81" i="1"/>
  <c r="N81" i="1"/>
  <c r="M81" i="1"/>
  <c r="M85" i="1" s="1"/>
  <c r="L81" i="1"/>
  <c r="F81" i="1"/>
  <c r="AN81" i="1" s="1"/>
  <c r="E81" i="1"/>
  <c r="B81" i="1"/>
  <c r="AB78" i="1"/>
  <c r="AA78" i="1"/>
  <c r="AI78" i="1" s="1"/>
  <c r="Z78" i="1"/>
  <c r="Y78" i="1"/>
  <c r="X78" i="1"/>
  <c r="AH78" i="1" s="1"/>
  <c r="W78" i="1"/>
  <c r="V78" i="1"/>
  <c r="U78" i="1"/>
  <c r="T78" i="1"/>
  <c r="S78" i="1"/>
  <c r="R78" i="1"/>
  <c r="Q78" i="1"/>
  <c r="P78" i="1"/>
  <c r="O78" i="1"/>
  <c r="N78" i="1"/>
  <c r="M78" i="1"/>
  <c r="L78" i="1"/>
  <c r="I78" i="1"/>
  <c r="H78" i="1"/>
  <c r="G78" i="1"/>
  <c r="F78" i="1"/>
  <c r="E78" i="1"/>
  <c r="AM78" i="1" s="1"/>
  <c r="D78" i="1"/>
  <c r="C78" i="1"/>
  <c r="B78" i="1"/>
  <c r="A78" i="1"/>
  <c r="A84" i="1" s="1"/>
  <c r="AG77" i="1"/>
  <c r="AF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G76" i="1"/>
  <c r="AF76" i="1"/>
  <c r="AD76" i="1"/>
  <c r="AC76" i="1"/>
  <c r="AB76" i="1"/>
  <c r="AA76" i="1"/>
  <c r="AI76" i="1" s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3" i="1"/>
  <c r="A72" i="1"/>
  <c r="A77" i="1" s="1"/>
  <c r="A83" i="1" s="1"/>
  <c r="N71" i="1"/>
  <c r="A71" i="1"/>
  <c r="A76" i="1" s="1"/>
  <c r="A82" i="1" s="1"/>
  <c r="AG68" i="1"/>
  <c r="AF68" i="1"/>
  <c r="AD68" i="1"/>
  <c r="AC68" i="1"/>
  <c r="AJ68" i="1" s="1"/>
  <c r="AB68" i="1"/>
  <c r="AA68" i="1"/>
  <c r="Z68" i="1"/>
  <c r="Y68" i="1"/>
  <c r="Y73" i="1" s="1"/>
  <c r="X68" i="1"/>
  <c r="W68" i="1"/>
  <c r="V68" i="1"/>
  <c r="U68" i="1"/>
  <c r="U73" i="1" s="1"/>
  <c r="T68" i="1"/>
  <c r="S68" i="1"/>
  <c r="R68" i="1"/>
  <c r="Q68" i="1"/>
  <c r="Q73" i="1" s="1"/>
  <c r="P68" i="1"/>
  <c r="O68" i="1"/>
  <c r="N68" i="1"/>
  <c r="M68" i="1"/>
  <c r="M73" i="1" s="1"/>
  <c r="L68" i="1"/>
  <c r="K68" i="1"/>
  <c r="J68" i="1"/>
  <c r="I68" i="1"/>
  <c r="H68" i="1"/>
  <c r="G68" i="1"/>
  <c r="F68" i="1"/>
  <c r="E68" i="1"/>
  <c r="D68" i="1"/>
  <c r="C68" i="1"/>
  <c r="C73" i="1" s="1"/>
  <c r="B68" i="1"/>
  <c r="AT67" i="1"/>
  <c r="AG67" i="1"/>
  <c r="AG72" i="1" s="1"/>
  <c r="AF67" i="1"/>
  <c r="AD67" i="1"/>
  <c r="AC67" i="1"/>
  <c r="AB67" i="1"/>
  <c r="AA67" i="1"/>
  <c r="AA72" i="1" s="1"/>
  <c r="Z67" i="1"/>
  <c r="Y67" i="1"/>
  <c r="X67" i="1"/>
  <c r="AH67" i="1" s="1"/>
  <c r="W67" i="1"/>
  <c r="W72" i="1" s="1"/>
  <c r="V67" i="1"/>
  <c r="U67" i="1"/>
  <c r="T67" i="1"/>
  <c r="S67" i="1"/>
  <c r="S72" i="1" s="1"/>
  <c r="R67" i="1"/>
  <c r="Q67" i="1"/>
  <c r="P67" i="1"/>
  <c r="O67" i="1"/>
  <c r="N67" i="1"/>
  <c r="M67" i="1"/>
  <c r="L67" i="1"/>
  <c r="K67" i="1"/>
  <c r="J67" i="1"/>
  <c r="I67" i="1"/>
  <c r="H67" i="1"/>
  <c r="AP67" i="1" s="1"/>
  <c r="G67" i="1"/>
  <c r="F67" i="1"/>
  <c r="E67" i="1"/>
  <c r="D67" i="1"/>
  <c r="C67" i="1"/>
  <c r="B67" i="1"/>
  <c r="BQ66" i="1"/>
  <c r="BI66" i="1"/>
  <c r="AG66" i="1"/>
  <c r="AF66" i="1"/>
  <c r="AF71" i="1" s="1"/>
  <c r="AD66" i="1"/>
  <c r="AD71" i="1" s="1"/>
  <c r="AC66" i="1"/>
  <c r="AB66" i="1"/>
  <c r="AA66" i="1"/>
  <c r="Z66" i="1"/>
  <c r="Z71" i="1" s="1"/>
  <c r="Y66" i="1"/>
  <c r="X66" i="1"/>
  <c r="W66" i="1"/>
  <c r="V66" i="1"/>
  <c r="V71" i="1" s="1"/>
  <c r="U66" i="1"/>
  <c r="T66" i="1"/>
  <c r="S66" i="1"/>
  <c r="R66" i="1"/>
  <c r="R71" i="1" s="1"/>
  <c r="Q66" i="1"/>
  <c r="P66" i="1"/>
  <c r="P69" i="1" s="1"/>
  <c r="O66" i="1"/>
  <c r="N66" i="1"/>
  <c r="BC66" i="1" s="1"/>
  <c r="M66" i="1"/>
  <c r="L66" i="1"/>
  <c r="K66" i="1"/>
  <c r="J66" i="1"/>
  <c r="J71" i="1" s="1"/>
  <c r="I66" i="1"/>
  <c r="H66" i="1"/>
  <c r="G66" i="1"/>
  <c r="F66" i="1"/>
  <c r="F71" i="1" s="1"/>
  <c r="E66" i="1"/>
  <c r="D66" i="1"/>
  <c r="C66" i="1"/>
  <c r="B66" i="1"/>
  <c r="B71" i="1" s="1"/>
  <c r="BQ65" i="1"/>
  <c r="BI65" i="1"/>
  <c r="BA65" i="1"/>
  <c r="AD65" i="1"/>
  <c r="BS65" i="1" s="1"/>
  <c r="AC65" i="1"/>
  <c r="BR68" i="1" s="1"/>
  <c r="AB65" i="1"/>
  <c r="AA65" i="1"/>
  <c r="BP68" i="1" s="1"/>
  <c r="Z65" i="1"/>
  <c r="Y65" i="1"/>
  <c r="X65" i="1"/>
  <c r="AH65" i="1" s="1"/>
  <c r="W65" i="1"/>
  <c r="V65" i="1"/>
  <c r="BK65" i="1" s="1"/>
  <c r="U65" i="1"/>
  <c r="BJ68" i="1" s="1"/>
  <c r="T65" i="1"/>
  <c r="S65" i="1"/>
  <c r="BH68" i="1" s="1"/>
  <c r="R65" i="1"/>
  <c r="Q65" i="1"/>
  <c r="P65" i="1"/>
  <c r="BE65" i="1" s="1"/>
  <c r="O65" i="1"/>
  <c r="AM65" i="1" s="1"/>
  <c r="N65" i="1"/>
  <c r="BC65" i="1" s="1"/>
  <c r="M65" i="1"/>
  <c r="BB68" i="1" s="1"/>
  <c r="L65" i="1"/>
  <c r="I65" i="1"/>
  <c r="G65" i="1"/>
  <c r="F65" i="1"/>
  <c r="E65" i="1"/>
  <c r="AT68" i="1" s="1"/>
  <c r="D65" i="1"/>
  <c r="C65" i="1"/>
  <c r="B65" i="1"/>
  <c r="AQ65" i="1" s="1"/>
  <c r="AG62" i="1"/>
  <c r="AF62" i="1"/>
  <c r="AD62" i="1"/>
  <c r="AC62" i="1"/>
  <c r="AB62" i="1"/>
  <c r="AA62" i="1"/>
  <c r="Z62" i="1"/>
  <c r="Y62" i="1"/>
  <c r="X62" i="1"/>
  <c r="W62" i="1"/>
  <c r="V62" i="1"/>
  <c r="U62" i="1"/>
  <c r="AO62" i="1" s="1"/>
  <c r="T62" i="1"/>
  <c r="S62" i="1"/>
  <c r="R62" i="1"/>
  <c r="Q62" i="1"/>
  <c r="BF62" i="1" s="1"/>
  <c r="P62" i="1"/>
  <c r="BE62" i="1" s="1"/>
  <c r="O62" i="1"/>
  <c r="N62" i="1"/>
  <c r="M62" i="1"/>
  <c r="BB62" i="1" s="1"/>
  <c r="L62" i="1"/>
  <c r="K62" i="1"/>
  <c r="J62" i="1"/>
  <c r="I62" i="1"/>
  <c r="H62" i="1"/>
  <c r="G62" i="1"/>
  <c r="F62" i="1"/>
  <c r="E62" i="1"/>
  <c r="D62" i="1"/>
  <c r="C62" i="1"/>
  <c r="B62" i="1"/>
  <c r="BL61" i="1"/>
  <c r="BB61" i="1"/>
  <c r="AG61" i="1"/>
  <c r="AF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BG61" i="1" s="1"/>
  <c r="Q61" i="1"/>
  <c r="BF61" i="1" s="1"/>
  <c r="P61" i="1"/>
  <c r="O61" i="1"/>
  <c r="N61" i="1"/>
  <c r="BC61" i="1" s="1"/>
  <c r="M61" i="1"/>
  <c r="L61" i="1"/>
  <c r="K61" i="1"/>
  <c r="J61" i="1"/>
  <c r="I61" i="1"/>
  <c r="H61" i="1"/>
  <c r="G61" i="1"/>
  <c r="F61" i="1"/>
  <c r="AN61" i="1" s="1"/>
  <c r="E61" i="1"/>
  <c r="AT61" i="1" s="1"/>
  <c r="D61" i="1"/>
  <c r="C61" i="1"/>
  <c r="B61" i="1"/>
  <c r="AQ61" i="1" s="1"/>
  <c r="AG60" i="1"/>
  <c r="AF60" i="1"/>
  <c r="AD60" i="1"/>
  <c r="AC60" i="1"/>
  <c r="AB60" i="1"/>
  <c r="AA60" i="1"/>
  <c r="AI60" i="1" s="1"/>
  <c r="Z60" i="1"/>
  <c r="Y60" i="1"/>
  <c r="X60" i="1"/>
  <c r="W60" i="1"/>
  <c r="V60" i="1"/>
  <c r="U60" i="1"/>
  <c r="T60" i="1"/>
  <c r="BI60" i="1" s="1"/>
  <c r="S60" i="1"/>
  <c r="R60" i="1"/>
  <c r="Q60" i="1"/>
  <c r="P60" i="1"/>
  <c r="BE60" i="1" s="1"/>
  <c r="O60" i="1"/>
  <c r="N60" i="1"/>
  <c r="M60" i="1"/>
  <c r="L60" i="1"/>
  <c r="BA60" i="1" s="1"/>
  <c r="K60" i="1"/>
  <c r="J60" i="1"/>
  <c r="I60" i="1"/>
  <c r="H60" i="1"/>
  <c r="G60" i="1"/>
  <c r="F60" i="1"/>
  <c r="E60" i="1"/>
  <c r="D60" i="1"/>
  <c r="C60" i="1"/>
  <c r="B60" i="1"/>
  <c r="AT59" i="1"/>
  <c r="W59" i="1"/>
  <c r="BL59" i="1" s="1"/>
  <c r="T59" i="1"/>
  <c r="S59" i="1"/>
  <c r="BH59" i="1" s="1"/>
  <c r="R59" i="1"/>
  <c r="Q59" i="1"/>
  <c r="P59" i="1"/>
  <c r="O59" i="1"/>
  <c r="BD59" i="1" s="1"/>
  <c r="N59" i="1"/>
  <c r="M59" i="1"/>
  <c r="BB59" i="1" s="1"/>
  <c r="L59" i="1"/>
  <c r="BA62" i="1" s="1"/>
  <c r="F59" i="1"/>
  <c r="E59" i="1"/>
  <c r="B59" i="1"/>
  <c r="AG56" i="1"/>
  <c r="AF56" i="1"/>
  <c r="AL56" i="1" s="1"/>
  <c r="AD56" i="1"/>
  <c r="AC56" i="1"/>
  <c r="AB56" i="1"/>
  <c r="AA56" i="1"/>
  <c r="Z56" i="1"/>
  <c r="Y56" i="1"/>
  <c r="X56" i="1"/>
  <c r="AH56" i="1" s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AO56" i="1" s="1"/>
  <c r="F56" i="1"/>
  <c r="E56" i="1"/>
  <c r="D56" i="1"/>
  <c r="C56" i="1"/>
  <c r="B56" i="1"/>
  <c r="AG55" i="1"/>
  <c r="AF55" i="1"/>
  <c r="AE55" i="1"/>
  <c r="AK55" i="1" s="1"/>
  <c r="AD55" i="1"/>
  <c r="AC55" i="1"/>
  <c r="AB55" i="1"/>
  <c r="AJ55" i="1" s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AO55" i="1" s="1"/>
  <c r="F55" i="1"/>
  <c r="E55" i="1"/>
  <c r="D55" i="1"/>
  <c r="C55" i="1"/>
  <c r="B55" i="1"/>
  <c r="AG54" i="1"/>
  <c r="AF54" i="1"/>
  <c r="AL54" i="1" s="1"/>
  <c r="AD54" i="1"/>
  <c r="AC54" i="1"/>
  <c r="AB54" i="1"/>
  <c r="AJ54" i="1" s="1"/>
  <c r="AA54" i="1"/>
  <c r="Z54" i="1"/>
  <c r="Y54" i="1"/>
  <c r="X54" i="1"/>
  <c r="AH54" i="1" s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AP54" i="1" s="1"/>
  <c r="G54" i="1"/>
  <c r="F54" i="1"/>
  <c r="E54" i="1"/>
  <c r="D54" i="1"/>
  <c r="C54" i="1"/>
  <c r="B54" i="1"/>
  <c r="A51" i="1"/>
  <c r="A56" i="1" s="1"/>
  <c r="A62" i="1" s="1"/>
  <c r="A50" i="1"/>
  <c r="A55" i="1" s="1"/>
  <c r="A61" i="1" s="1"/>
  <c r="A49" i="1"/>
  <c r="A54" i="1" s="1"/>
  <c r="A60" i="1" s="1"/>
  <c r="AG46" i="1"/>
  <c r="AG51" i="1" s="1"/>
  <c r="AF46" i="1"/>
  <c r="AL46" i="1" s="1"/>
  <c r="AD46" i="1"/>
  <c r="AD51" i="1" s="1"/>
  <c r="AC46" i="1"/>
  <c r="AC51" i="1" s="1"/>
  <c r="AB46" i="1"/>
  <c r="AB51" i="1" s="1"/>
  <c r="AA46" i="1"/>
  <c r="Z46" i="1"/>
  <c r="Z51" i="1" s="1"/>
  <c r="Y46" i="1"/>
  <c r="Y51" i="1" s="1"/>
  <c r="X46" i="1"/>
  <c r="X51" i="1" s="1"/>
  <c r="W46" i="1"/>
  <c r="V46" i="1"/>
  <c r="V51" i="1" s="1"/>
  <c r="U46" i="1"/>
  <c r="U51" i="1" s="1"/>
  <c r="T46" i="1"/>
  <c r="T51" i="1" s="1"/>
  <c r="S46" i="1"/>
  <c r="R46" i="1"/>
  <c r="R51" i="1" s="1"/>
  <c r="Q46" i="1"/>
  <c r="Q51" i="1" s="1"/>
  <c r="P46" i="1"/>
  <c r="P51" i="1" s="1"/>
  <c r="O46" i="1"/>
  <c r="N46" i="1"/>
  <c r="N51" i="1" s="1"/>
  <c r="M46" i="1"/>
  <c r="M51" i="1" s="1"/>
  <c r="L46" i="1"/>
  <c r="L51" i="1" s="1"/>
  <c r="K46" i="1"/>
  <c r="J46" i="1"/>
  <c r="J51" i="1" s="1"/>
  <c r="I46" i="1"/>
  <c r="H46" i="1"/>
  <c r="H51" i="1" s="1"/>
  <c r="G46" i="1"/>
  <c r="F46" i="1"/>
  <c r="F51" i="1" s="1"/>
  <c r="E46" i="1"/>
  <c r="E51" i="1" s="1"/>
  <c r="D46" i="1"/>
  <c r="D51" i="1" s="1"/>
  <c r="C46" i="1"/>
  <c r="B46" i="1"/>
  <c r="B51" i="1" s="1"/>
  <c r="AG45" i="1"/>
  <c r="AG50" i="1" s="1"/>
  <c r="AF45" i="1"/>
  <c r="AD45" i="1"/>
  <c r="AD50" i="1" s="1"/>
  <c r="AC45" i="1"/>
  <c r="AC50" i="1" s="1"/>
  <c r="AB45" i="1"/>
  <c r="AJ45" i="1" s="1"/>
  <c r="AJ50" i="1" s="1"/>
  <c r="AA45" i="1"/>
  <c r="Z45" i="1"/>
  <c r="Z50" i="1" s="1"/>
  <c r="Y45" i="1"/>
  <c r="Y50" i="1" s="1"/>
  <c r="X45" i="1"/>
  <c r="AH45" i="1" s="1"/>
  <c r="W45" i="1"/>
  <c r="V45" i="1"/>
  <c r="V50" i="1" s="1"/>
  <c r="U45" i="1"/>
  <c r="U50" i="1" s="1"/>
  <c r="T45" i="1"/>
  <c r="T50" i="1" s="1"/>
  <c r="S45" i="1"/>
  <c r="R45" i="1"/>
  <c r="R50" i="1" s="1"/>
  <c r="Q45" i="1"/>
  <c r="Q50" i="1" s="1"/>
  <c r="P45" i="1"/>
  <c r="P50" i="1" s="1"/>
  <c r="O45" i="1"/>
  <c r="N45" i="1"/>
  <c r="N50" i="1" s="1"/>
  <c r="M45" i="1"/>
  <c r="M50" i="1" s="1"/>
  <c r="L45" i="1"/>
  <c r="L50" i="1" s="1"/>
  <c r="K45" i="1"/>
  <c r="J45" i="1"/>
  <c r="J50" i="1" s="1"/>
  <c r="I45" i="1"/>
  <c r="I50" i="1" s="1"/>
  <c r="H45" i="1"/>
  <c r="AP45" i="1" s="1"/>
  <c r="G45" i="1"/>
  <c r="F45" i="1"/>
  <c r="F50" i="1" s="1"/>
  <c r="E45" i="1"/>
  <c r="E50" i="1" s="1"/>
  <c r="D45" i="1"/>
  <c r="AS45" i="1" s="1"/>
  <c r="C45" i="1"/>
  <c r="B45" i="1"/>
  <c r="B50" i="1" s="1"/>
  <c r="AH44" i="1"/>
  <c r="AH49" i="1" s="1"/>
  <c r="AG44" i="1"/>
  <c r="AF44" i="1"/>
  <c r="AF49" i="1" s="1"/>
  <c r="AD44" i="1"/>
  <c r="AC44" i="1"/>
  <c r="AC49" i="1" s="1"/>
  <c r="AB44" i="1"/>
  <c r="AA44" i="1"/>
  <c r="Z44" i="1"/>
  <c r="Z49" i="1" s="1"/>
  <c r="Y44" i="1"/>
  <c r="Y49" i="1" s="1"/>
  <c r="X44" i="1"/>
  <c r="W44" i="1"/>
  <c r="V44" i="1"/>
  <c r="U44" i="1"/>
  <c r="U49" i="1" s="1"/>
  <c r="T44" i="1"/>
  <c r="S44" i="1"/>
  <c r="R44" i="1"/>
  <c r="Q44" i="1"/>
  <c r="Q49" i="1" s="1"/>
  <c r="P44" i="1"/>
  <c r="O44" i="1"/>
  <c r="N44" i="1"/>
  <c r="M44" i="1"/>
  <c r="M49" i="1" s="1"/>
  <c r="L44" i="1"/>
  <c r="K44" i="1"/>
  <c r="J44" i="1"/>
  <c r="J49" i="1" s="1"/>
  <c r="I44" i="1"/>
  <c r="I49" i="1" s="1"/>
  <c r="H44" i="1"/>
  <c r="G44" i="1"/>
  <c r="F44" i="1"/>
  <c r="E44" i="1"/>
  <c r="E49" i="1" s="1"/>
  <c r="D44" i="1"/>
  <c r="C44" i="1"/>
  <c r="B44" i="1"/>
  <c r="BL43" i="1"/>
  <c r="BD43" i="1"/>
  <c r="AS43" i="1"/>
  <c r="AD43" i="1"/>
  <c r="AC43" i="1"/>
  <c r="AB43" i="1"/>
  <c r="AA43" i="1"/>
  <c r="BP45" i="1" s="1"/>
  <c r="Z43" i="1"/>
  <c r="Y43" i="1"/>
  <c r="X43" i="1"/>
  <c r="W43" i="1"/>
  <c r="BL45" i="1" s="1"/>
  <c r="V43" i="1"/>
  <c r="U43" i="1"/>
  <c r="T43" i="1"/>
  <c r="S43" i="1"/>
  <c r="BH45" i="1" s="1"/>
  <c r="R43" i="1"/>
  <c r="Q43" i="1"/>
  <c r="P43" i="1"/>
  <c r="O43" i="1"/>
  <c r="BD45" i="1" s="1"/>
  <c r="N43" i="1"/>
  <c r="M43" i="1"/>
  <c r="L43" i="1"/>
  <c r="K43" i="1"/>
  <c r="AZ45" i="1" s="1"/>
  <c r="J43" i="1"/>
  <c r="I43" i="1"/>
  <c r="G43" i="1"/>
  <c r="F43" i="1"/>
  <c r="E43" i="1"/>
  <c r="D43" i="1"/>
  <c r="C43" i="1"/>
  <c r="B43" i="1"/>
  <c r="N41" i="1"/>
  <c r="AU40" i="1"/>
  <c r="T40" i="1"/>
  <c r="BI40" i="1" s="1"/>
  <c r="S40" i="1"/>
  <c r="R40" i="1"/>
  <c r="BG40" i="1" s="1"/>
  <c r="Q40" i="1"/>
  <c r="Q41" i="1" s="1"/>
  <c r="P40" i="1"/>
  <c r="BE40" i="1" s="1"/>
  <c r="O40" i="1"/>
  <c r="N40" i="1"/>
  <c r="BC40" i="1" s="1"/>
  <c r="M40" i="1"/>
  <c r="BB40" i="1" s="1"/>
  <c r="L40" i="1"/>
  <c r="BA40" i="1" s="1"/>
  <c r="F40" i="1"/>
  <c r="E40" i="1"/>
  <c r="AT40" i="1" s="1"/>
  <c r="B40" i="1"/>
  <c r="AQ40" i="1" s="1"/>
  <c r="BI39" i="1"/>
  <c r="BH39" i="1"/>
  <c r="BG39" i="1"/>
  <c r="BF39" i="1"/>
  <c r="BE39" i="1"/>
  <c r="BD39" i="1"/>
  <c r="BC39" i="1"/>
  <c r="BB39" i="1"/>
  <c r="BA39" i="1"/>
  <c r="AU39" i="1"/>
  <c r="AT39" i="1"/>
  <c r="AQ39" i="1"/>
  <c r="AN39" i="1"/>
  <c r="AM39" i="1"/>
  <c r="AG39" i="1"/>
  <c r="AF39" i="1"/>
  <c r="AD39" i="1"/>
  <c r="AC39" i="1"/>
  <c r="AB39" i="1"/>
  <c r="AA39" i="1"/>
  <c r="Z39" i="1"/>
  <c r="Y39" i="1"/>
  <c r="X39" i="1"/>
  <c r="V39" i="1"/>
  <c r="V38" i="1" s="1"/>
  <c r="U39" i="1"/>
  <c r="K39" i="1"/>
  <c r="J39" i="1"/>
  <c r="I39" i="1"/>
  <c r="H39" i="1"/>
  <c r="G39" i="1"/>
  <c r="BI38" i="1"/>
  <c r="BH38" i="1"/>
  <c r="BG38" i="1"/>
  <c r="BF38" i="1"/>
  <c r="BE38" i="1"/>
  <c r="BD38" i="1"/>
  <c r="BC38" i="1"/>
  <c r="BB38" i="1"/>
  <c r="BA38" i="1"/>
  <c r="AU38" i="1"/>
  <c r="AT38" i="1"/>
  <c r="AQ38" i="1"/>
  <c r="AN38" i="1"/>
  <c r="AM38" i="1"/>
  <c r="AG38" i="1"/>
  <c r="AF38" i="1"/>
  <c r="AL38" i="1" s="1"/>
  <c r="AC38" i="1"/>
  <c r="AB38" i="1"/>
  <c r="AJ38" i="1" s="1"/>
  <c r="AA38" i="1"/>
  <c r="Y38" i="1"/>
  <c r="X38" i="1"/>
  <c r="AH38" i="1" s="1"/>
  <c r="U38" i="1"/>
  <c r="K38" i="1"/>
  <c r="J38" i="1"/>
  <c r="H38" i="1"/>
  <c r="G38" i="1"/>
  <c r="D38" i="1"/>
  <c r="C38" i="1"/>
  <c r="BI37" i="1"/>
  <c r="BH37" i="1"/>
  <c r="BG37" i="1"/>
  <c r="BF37" i="1"/>
  <c r="BE37" i="1"/>
  <c r="BD37" i="1"/>
  <c r="BC37" i="1"/>
  <c r="BB37" i="1"/>
  <c r="BA37" i="1"/>
  <c r="AU37" i="1"/>
  <c r="AT37" i="1"/>
  <c r="AQ37" i="1"/>
  <c r="AN37" i="1"/>
  <c r="AM37" i="1"/>
  <c r="AG37" i="1"/>
  <c r="AF37" i="1"/>
  <c r="AD37" i="1"/>
  <c r="AC37" i="1"/>
  <c r="AE37" i="1" s="1"/>
  <c r="AB37" i="1"/>
  <c r="AA37" i="1"/>
  <c r="Z37" i="1"/>
  <c r="Y37" i="1"/>
  <c r="X37" i="1"/>
  <c r="AH37" i="1" s="1"/>
  <c r="V37" i="1"/>
  <c r="U37" i="1"/>
  <c r="K37" i="1"/>
  <c r="J37" i="1"/>
  <c r="I37" i="1"/>
  <c r="H37" i="1"/>
  <c r="AP37" i="1" s="1"/>
  <c r="G37" i="1"/>
  <c r="D37" i="1"/>
  <c r="C37" i="1"/>
  <c r="BM36" i="1"/>
  <c r="BI36" i="1"/>
  <c r="BH36" i="1"/>
  <c r="BG36" i="1"/>
  <c r="BF36" i="1"/>
  <c r="BE36" i="1"/>
  <c r="BD36" i="1"/>
  <c r="BC36" i="1"/>
  <c r="BB36" i="1"/>
  <c r="BA36" i="1"/>
  <c r="AU36" i="1"/>
  <c r="AT36" i="1"/>
  <c r="AQ36" i="1"/>
  <c r="AN36" i="1"/>
  <c r="AM36" i="1"/>
  <c r="AG36" i="1"/>
  <c r="AF36" i="1"/>
  <c r="AD36" i="1"/>
  <c r="AC36" i="1"/>
  <c r="BR36" i="1" s="1"/>
  <c r="AB36" i="1"/>
  <c r="AA36" i="1"/>
  <c r="Z36" i="1"/>
  <c r="Y36" i="1"/>
  <c r="BN36" i="1" s="1"/>
  <c r="X36" i="1"/>
  <c r="AH36" i="1" s="1"/>
  <c r="V36" i="1"/>
  <c r="U36" i="1"/>
  <c r="K36" i="1"/>
  <c r="AZ36" i="1" s="1"/>
  <c r="J36" i="1"/>
  <c r="I36" i="1"/>
  <c r="H36" i="1"/>
  <c r="G36" i="1"/>
  <c r="D36" i="1"/>
  <c r="C36" i="1"/>
  <c r="BM35" i="1"/>
  <c r="BL35" i="1"/>
  <c r="BI35" i="1"/>
  <c r="BI41" i="1" s="1"/>
  <c r="BH35" i="1"/>
  <c r="BG35" i="1"/>
  <c r="BF35" i="1"/>
  <c r="BE35" i="1"/>
  <c r="BE41" i="1" s="1"/>
  <c r="BD35" i="1"/>
  <c r="BC35" i="1"/>
  <c r="BB35" i="1"/>
  <c r="BA35" i="1"/>
  <c r="BA41" i="1" s="1"/>
  <c r="AU35" i="1"/>
  <c r="AT35" i="1"/>
  <c r="AQ35" i="1"/>
  <c r="AN35" i="1"/>
  <c r="AM35" i="1"/>
  <c r="AG35" i="1"/>
  <c r="AF35" i="1"/>
  <c r="BU35" i="1" s="1"/>
  <c r="AD35" i="1"/>
  <c r="BS35" i="1" s="1"/>
  <c r="AC35" i="1"/>
  <c r="AB35" i="1"/>
  <c r="BQ35" i="1" s="1"/>
  <c r="AA35" i="1"/>
  <c r="BP35" i="1" s="1"/>
  <c r="Z35" i="1"/>
  <c r="BO35" i="1" s="1"/>
  <c r="Y35" i="1"/>
  <c r="X35" i="1"/>
  <c r="V35" i="1"/>
  <c r="BK39" i="1" s="1"/>
  <c r="U35" i="1"/>
  <c r="K35" i="1"/>
  <c r="AZ35" i="1" s="1"/>
  <c r="J35" i="1"/>
  <c r="AY35" i="1" s="1"/>
  <c r="I35" i="1"/>
  <c r="H35" i="1"/>
  <c r="G35" i="1"/>
  <c r="D35" i="1"/>
  <c r="AS35" i="1" s="1"/>
  <c r="C35" i="1"/>
  <c r="C40" i="1" s="1"/>
  <c r="AR40" i="1" s="1"/>
  <c r="BS32" i="1"/>
  <c r="BC32" i="1"/>
  <c r="AG32" i="1"/>
  <c r="AF32" i="1"/>
  <c r="AD32" i="1"/>
  <c r="AC32" i="1"/>
  <c r="AB32" i="1"/>
  <c r="AA32" i="1"/>
  <c r="Z32" i="1"/>
  <c r="BO32" i="1" s="1"/>
  <c r="Y32" i="1"/>
  <c r="X32" i="1"/>
  <c r="W32" i="1"/>
  <c r="W31" i="1" s="1"/>
  <c r="V32" i="1"/>
  <c r="BK32" i="1" s="1"/>
  <c r="U32" i="1"/>
  <c r="T32" i="1"/>
  <c r="S32" i="1"/>
  <c r="S31" i="1" s="1"/>
  <c r="R32" i="1"/>
  <c r="BG32" i="1" s="1"/>
  <c r="Q32" i="1"/>
  <c r="P32" i="1"/>
  <c r="O32" i="1"/>
  <c r="N32" i="1"/>
  <c r="M32" i="1"/>
  <c r="L32" i="1"/>
  <c r="K32" i="1"/>
  <c r="K31" i="1" s="1"/>
  <c r="J32" i="1"/>
  <c r="AY32" i="1" s="1"/>
  <c r="I32" i="1"/>
  <c r="H32" i="1"/>
  <c r="G32" i="1"/>
  <c r="F32" i="1"/>
  <c r="E32" i="1"/>
  <c r="D32" i="1"/>
  <c r="C32" i="1"/>
  <c r="C31" i="1" s="1"/>
  <c r="B32" i="1"/>
  <c r="AQ32" i="1" s="1"/>
  <c r="BU31" i="1"/>
  <c r="BM31" i="1"/>
  <c r="BE31" i="1"/>
  <c r="AW31" i="1"/>
  <c r="AG31" i="1"/>
  <c r="AF31" i="1"/>
  <c r="AD31" i="1"/>
  <c r="BS31" i="1" s="1"/>
  <c r="AB31" i="1"/>
  <c r="BQ31" i="1" s="1"/>
  <c r="X31" i="1"/>
  <c r="V31" i="1"/>
  <c r="BK31" i="1" s="1"/>
  <c r="T31" i="1"/>
  <c r="BI31" i="1" s="1"/>
  <c r="R31" i="1"/>
  <c r="BG31" i="1" s="1"/>
  <c r="Q31" i="1"/>
  <c r="P31" i="1"/>
  <c r="N31" i="1"/>
  <c r="BC31" i="1" s="1"/>
  <c r="L31" i="1"/>
  <c r="BA31" i="1" s="1"/>
  <c r="H31" i="1"/>
  <c r="F31" i="1"/>
  <c r="AU31" i="1" s="1"/>
  <c r="D31" i="1"/>
  <c r="AS31" i="1" s="1"/>
  <c r="B31" i="1"/>
  <c r="AQ31" i="1" s="1"/>
  <c r="BU30" i="1"/>
  <c r="BM30" i="1"/>
  <c r="BE30" i="1"/>
  <c r="AW30" i="1"/>
  <c r="AG30" i="1"/>
  <c r="AF30" i="1"/>
  <c r="AD30" i="1"/>
  <c r="BS30" i="1" s="1"/>
  <c r="AC30" i="1"/>
  <c r="BR30" i="1" s="1"/>
  <c r="AB30" i="1"/>
  <c r="AA30" i="1"/>
  <c r="Z30" i="1"/>
  <c r="BO30" i="1" s="1"/>
  <c r="Y30" i="1"/>
  <c r="BN30" i="1" s="1"/>
  <c r="X30" i="1"/>
  <c r="W30" i="1"/>
  <c r="V30" i="1"/>
  <c r="BK30" i="1" s="1"/>
  <c r="U30" i="1"/>
  <c r="BJ30" i="1" s="1"/>
  <c r="T30" i="1"/>
  <c r="BI30" i="1" s="1"/>
  <c r="S30" i="1"/>
  <c r="R30" i="1"/>
  <c r="BG30" i="1" s="1"/>
  <c r="Q30" i="1"/>
  <c r="BF30" i="1" s="1"/>
  <c r="P30" i="1"/>
  <c r="O30" i="1"/>
  <c r="N30" i="1"/>
  <c r="BC30" i="1" s="1"/>
  <c r="M30" i="1"/>
  <c r="BB30" i="1" s="1"/>
  <c r="L30" i="1"/>
  <c r="BA30" i="1" s="1"/>
  <c r="K30" i="1"/>
  <c r="J30" i="1"/>
  <c r="AY30" i="1" s="1"/>
  <c r="I30" i="1"/>
  <c r="H30" i="1"/>
  <c r="G30" i="1"/>
  <c r="F30" i="1"/>
  <c r="AU30" i="1" s="1"/>
  <c r="E30" i="1"/>
  <c r="AT30" i="1" s="1"/>
  <c r="D30" i="1"/>
  <c r="AS30" i="1" s="1"/>
  <c r="C30" i="1"/>
  <c r="B30" i="1"/>
  <c r="AQ30" i="1" s="1"/>
  <c r="BU29" i="1"/>
  <c r="AG29" i="1"/>
  <c r="AF29" i="1"/>
  <c r="AD29" i="1"/>
  <c r="BS29" i="1" s="1"/>
  <c r="AC29" i="1"/>
  <c r="AB29" i="1"/>
  <c r="AA29" i="1"/>
  <c r="Z29" i="1"/>
  <c r="BO29" i="1" s="1"/>
  <c r="Y29" i="1"/>
  <c r="X29" i="1"/>
  <c r="BM29" i="1" s="1"/>
  <c r="W29" i="1"/>
  <c r="V29" i="1"/>
  <c r="BK29" i="1" s="1"/>
  <c r="U29" i="1"/>
  <c r="T29" i="1"/>
  <c r="S29" i="1"/>
  <c r="R29" i="1"/>
  <c r="BG29" i="1" s="1"/>
  <c r="Q29" i="1"/>
  <c r="P29" i="1"/>
  <c r="BE29" i="1" s="1"/>
  <c r="O29" i="1"/>
  <c r="N29" i="1"/>
  <c r="BC29" i="1" s="1"/>
  <c r="M29" i="1"/>
  <c r="L29" i="1"/>
  <c r="BA29" i="1" s="1"/>
  <c r="K29" i="1"/>
  <c r="J29" i="1"/>
  <c r="AY29" i="1" s="1"/>
  <c r="I29" i="1"/>
  <c r="H29" i="1"/>
  <c r="AW29" i="1" s="1"/>
  <c r="G29" i="1"/>
  <c r="F29" i="1"/>
  <c r="AU29" i="1" s="1"/>
  <c r="E29" i="1"/>
  <c r="D29" i="1"/>
  <c r="C29" i="1"/>
  <c r="B29" i="1"/>
  <c r="AQ29" i="1" s="1"/>
  <c r="BS28" i="1"/>
  <c r="BK28" i="1"/>
  <c r="BC28" i="1"/>
  <c r="AU28" i="1"/>
  <c r="AG28" i="1"/>
  <c r="AF28" i="1"/>
  <c r="BU28" i="1" s="1"/>
  <c r="AD28" i="1"/>
  <c r="AD33" i="1" s="1"/>
  <c r="AC28" i="1"/>
  <c r="AB28" i="1"/>
  <c r="BQ28" i="1" s="1"/>
  <c r="AA28" i="1"/>
  <c r="Z28" i="1"/>
  <c r="Y28" i="1"/>
  <c r="X28" i="1"/>
  <c r="BM28" i="1" s="1"/>
  <c r="W28" i="1"/>
  <c r="V28" i="1"/>
  <c r="U28" i="1"/>
  <c r="T28" i="1"/>
  <c r="BI28" i="1" s="1"/>
  <c r="S28" i="1"/>
  <c r="R28" i="1"/>
  <c r="R33" i="1" s="1"/>
  <c r="Q28" i="1"/>
  <c r="P28" i="1"/>
  <c r="BE28" i="1" s="1"/>
  <c r="O28" i="1"/>
  <c r="N28" i="1"/>
  <c r="N33" i="1" s="1"/>
  <c r="M28" i="1"/>
  <c r="L28" i="1"/>
  <c r="BA28" i="1" s="1"/>
  <c r="K28" i="1"/>
  <c r="J28" i="1"/>
  <c r="I28" i="1"/>
  <c r="AE28" i="1" s="1"/>
  <c r="H28" i="1"/>
  <c r="AW28" i="1" s="1"/>
  <c r="G28" i="1"/>
  <c r="F28" i="1"/>
  <c r="E28" i="1"/>
  <c r="D28" i="1"/>
  <c r="AS28" i="1" s="1"/>
  <c r="C28" i="1"/>
  <c r="B28" i="1"/>
  <c r="B33" i="1" s="1"/>
  <c r="L23" i="1"/>
  <c r="AL20" i="1"/>
  <c r="AK20" i="1"/>
  <c r="AJ20" i="1"/>
  <c r="AI20" i="1"/>
  <c r="AH20" i="1"/>
  <c r="AG20" i="1"/>
  <c r="AG26" i="1" s="1"/>
  <c r="AF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AP20" i="1" s="1"/>
  <c r="G20" i="1"/>
  <c r="F20" i="1"/>
  <c r="E20" i="1"/>
  <c r="D20" i="1"/>
  <c r="C20" i="1"/>
  <c r="B20" i="1"/>
  <c r="BB19" i="1"/>
  <c r="AT19" i="1"/>
  <c r="AL19" i="1"/>
  <c r="AK19" i="1"/>
  <c r="AJ19" i="1"/>
  <c r="AI19" i="1"/>
  <c r="AH19" i="1"/>
  <c r="AG19" i="1"/>
  <c r="AF19" i="1"/>
  <c r="AD19" i="1"/>
  <c r="AC19" i="1"/>
  <c r="AB19" i="1"/>
  <c r="AA19" i="1"/>
  <c r="Z19" i="1"/>
  <c r="Y19" i="1"/>
  <c r="X19" i="1"/>
  <c r="X25" i="1" s="1"/>
  <c r="W19" i="1"/>
  <c r="V19" i="1"/>
  <c r="U19" i="1"/>
  <c r="T19" i="1"/>
  <c r="S19" i="1"/>
  <c r="R19" i="1"/>
  <c r="Q19" i="1"/>
  <c r="P19" i="1"/>
  <c r="P25" i="1" s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BB18" i="1"/>
  <c r="AT18" i="1"/>
  <c r="AL18" i="1"/>
  <c r="AK18" i="1"/>
  <c r="AJ18" i="1"/>
  <c r="AI18" i="1"/>
  <c r="AH18" i="1"/>
  <c r="AG18" i="1"/>
  <c r="AF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L17" i="1"/>
  <c r="AK17" i="1"/>
  <c r="AJ17" i="1"/>
  <c r="AI17" i="1"/>
  <c r="AH17" i="1"/>
  <c r="AG17" i="1"/>
  <c r="AF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BR16" i="1"/>
  <c r="BP16" i="1"/>
  <c r="BJ16" i="1"/>
  <c r="BB16" i="1"/>
  <c r="AZ16" i="1"/>
  <c r="AT16" i="1"/>
  <c r="AL16" i="1"/>
  <c r="AL21" i="1" s="1"/>
  <c r="AK16" i="1"/>
  <c r="AJ16" i="1"/>
  <c r="AI16" i="1"/>
  <c r="AH16" i="1"/>
  <c r="AG16" i="1"/>
  <c r="AG65" i="1" s="1"/>
  <c r="AF16" i="1"/>
  <c r="AE16" i="1"/>
  <c r="BT16" i="1" s="1"/>
  <c r="AD16" i="1"/>
  <c r="AC16" i="1"/>
  <c r="AC21" i="1" s="1"/>
  <c r="AB16" i="1"/>
  <c r="BQ16" i="1" s="1"/>
  <c r="AA16" i="1"/>
  <c r="AA21" i="1" s="1"/>
  <c r="Z16" i="1"/>
  <c r="BO16" i="1" s="1"/>
  <c r="Y16" i="1"/>
  <c r="X16" i="1"/>
  <c r="BM16" i="1" s="1"/>
  <c r="W16" i="1"/>
  <c r="V16" i="1"/>
  <c r="U16" i="1"/>
  <c r="U21" i="1" s="1"/>
  <c r="T16" i="1"/>
  <c r="BI16" i="1" s="1"/>
  <c r="S16" i="1"/>
  <c r="S21" i="1" s="1"/>
  <c r="R16" i="1"/>
  <c r="BG16" i="1" s="1"/>
  <c r="Q16" i="1"/>
  <c r="Q21" i="1" s="1"/>
  <c r="P16" i="1"/>
  <c r="BE16" i="1" s="1"/>
  <c r="O16" i="1"/>
  <c r="N16" i="1"/>
  <c r="BC16" i="1" s="1"/>
  <c r="M16" i="1"/>
  <c r="M21" i="1" s="1"/>
  <c r="L16" i="1"/>
  <c r="BA16" i="1" s="1"/>
  <c r="K16" i="1"/>
  <c r="K65" i="1" s="1"/>
  <c r="J16" i="1"/>
  <c r="I16" i="1"/>
  <c r="I21" i="1" s="1"/>
  <c r="H16" i="1"/>
  <c r="G16" i="1"/>
  <c r="F16" i="1"/>
  <c r="AU16" i="1" s="1"/>
  <c r="E16" i="1"/>
  <c r="E21" i="1" s="1"/>
  <c r="D16" i="1"/>
  <c r="AS16" i="1" s="1"/>
  <c r="C16" i="1"/>
  <c r="C21" i="1" s="1"/>
  <c r="B16" i="1"/>
  <c r="AQ16" i="1" s="1"/>
  <c r="AA15" i="1"/>
  <c r="W15" i="1"/>
  <c r="K15" i="1"/>
  <c r="G15" i="1"/>
  <c r="BP14" i="1"/>
  <c r="B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BH14" i="1" s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E8" i="1" s="1"/>
  <c r="D14" i="1"/>
  <c r="C14" i="1"/>
  <c r="B14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U7" i="1" s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BI12" i="1" s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K11" i="1"/>
  <c r="AJ11" i="1"/>
  <c r="AI11" i="1"/>
  <c r="AH11" i="1"/>
  <c r="AG11" i="1"/>
  <c r="AF11" i="1"/>
  <c r="AF5" i="1" s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K10" i="1"/>
  <c r="AJ10" i="1"/>
  <c r="AI10" i="1"/>
  <c r="AH10" i="1"/>
  <c r="AG10" i="1"/>
  <c r="AF10" i="1"/>
  <c r="AE10" i="1"/>
  <c r="BT10" i="1" s="1"/>
  <c r="AD10" i="1"/>
  <c r="AD15" i="1" s="1"/>
  <c r="AC10" i="1"/>
  <c r="AB10" i="1"/>
  <c r="AA10" i="1"/>
  <c r="BP10" i="1" s="1"/>
  <c r="Z10" i="1"/>
  <c r="Z15" i="1" s="1"/>
  <c r="Y10" i="1"/>
  <c r="X10" i="1"/>
  <c r="W10" i="1"/>
  <c r="BL10" i="1" s="1"/>
  <c r="V10" i="1"/>
  <c r="V15" i="1" s="1"/>
  <c r="U10" i="1"/>
  <c r="T10" i="1"/>
  <c r="S10" i="1"/>
  <c r="BH10" i="1" s="1"/>
  <c r="R10" i="1"/>
  <c r="R15" i="1" s="1"/>
  <c r="Q10" i="1"/>
  <c r="P10" i="1"/>
  <c r="O10" i="1"/>
  <c r="BD10" i="1" s="1"/>
  <c r="N10" i="1"/>
  <c r="N15" i="1" s="1"/>
  <c r="M10" i="1"/>
  <c r="L10" i="1"/>
  <c r="K10" i="1"/>
  <c r="AZ10" i="1" s="1"/>
  <c r="J10" i="1"/>
  <c r="J15" i="1" s="1"/>
  <c r="I10" i="1"/>
  <c r="H10" i="1"/>
  <c r="G10" i="1"/>
  <c r="AV10" i="1" s="1"/>
  <c r="F10" i="1"/>
  <c r="F15" i="1" s="1"/>
  <c r="E10" i="1"/>
  <c r="D10" i="1"/>
  <c r="C10" i="1"/>
  <c r="AR10" i="1" s="1"/>
  <c r="B10" i="1"/>
  <c r="B15" i="1" s="1"/>
  <c r="AK8" i="1"/>
  <c r="AJ8" i="1"/>
  <c r="AI8" i="1"/>
  <c r="AH8" i="1"/>
  <c r="AG8" i="1"/>
  <c r="AF8" i="1"/>
  <c r="AD8" i="1"/>
  <c r="AB8" i="1"/>
  <c r="AA8" i="1"/>
  <c r="Z8" i="1"/>
  <c r="X8" i="1"/>
  <c r="W8" i="1"/>
  <c r="V8" i="1"/>
  <c r="T8" i="1"/>
  <c r="S8" i="1"/>
  <c r="R8" i="1"/>
  <c r="P8" i="1"/>
  <c r="O8" i="1"/>
  <c r="N8" i="1"/>
  <c r="L8" i="1"/>
  <c r="K8" i="1"/>
  <c r="J8" i="1"/>
  <c r="H8" i="1"/>
  <c r="G8" i="1"/>
  <c r="F8" i="1"/>
  <c r="D8" i="1"/>
  <c r="C8" i="1"/>
  <c r="B8" i="1"/>
  <c r="AK7" i="1"/>
  <c r="AJ7" i="1"/>
  <c r="AI7" i="1"/>
  <c r="AH7" i="1"/>
  <c r="AF7" i="1"/>
  <c r="AD7" i="1"/>
  <c r="AB7" i="1"/>
  <c r="AA7" i="1"/>
  <c r="Z7" i="1"/>
  <c r="X7" i="1"/>
  <c r="W7" i="1"/>
  <c r="V7" i="1"/>
  <c r="T7" i="1"/>
  <c r="S7" i="1"/>
  <c r="R7" i="1"/>
  <c r="P7" i="1"/>
  <c r="O7" i="1"/>
  <c r="N7" i="1"/>
  <c r="L7" i="1"/>
  <c r="K7" i="1"/>
  <c r="J7" i="1"/>
  <c r="H7" i="1"/>
  <c r="G7" i="1"/>
  <c r="F7" i="1"/>
  <c r="D7" i="1"/>
  <c r="C7" i="1"/>
  <c r="B7" i="1"/>
  <c r="AK6" i="1"/>
  <c r="AJ6" i="1"/>
  <c r="AI6" i="1"/>
  <c r="AH6" i="1"/>
  <c r="AF6" i="1"/>
  <c r="AD6" i="1"/>
  <c r="AA6" i="1"/>
  <c r="W6" i="1"/>
  <c r="U6" i="1"/>
  <c r="T6" i="1"/>
  <c r="S6" i="1"/>
  <c r="O6" i="1"/>
  <c r="K6" i="1"/>
  <c r="G6" i="1"/>
  <c r="E6" i="1"/>
  <c r="D6" i="1"/>
  <c r="C6" i="1"/>
  <c r="AK5" i="1"/>
  <c r="AJ5" i="1"/>
  <c r="AI5" i="1"/>
  <c r="AH5" i="1"/>
  <c r="AD5" i="1"/>
  <c r="AA5" i="1"/>
  <c r="Z5" i="1"/>
  <c r="W5" i="1"/>
  <c r="V5" i="1"/>
  <c r="S5" i="1"/>
  <c r="R5" i="1"/>
  <c r="O5" i="1"/>
  <c r="N5" i="1"/>
  <c r="K5" i="1"/>
  <c r="J5" i="1"/>
  <c r="G5" i="1"/>
  <c r="F5" i="1"/>
  <c r="C5" i="1"/>
  <c r="B5" i="1"/>
  <c r="AK4" i="1"/>
  <c r="AJ4" i="1"/>
  <c r="AI4" i="1"/>
  <c r="AH4" i="1"/>
  <c r="AE4" i="1"/>
  <c r="AD4" i="1"/>
  <c r="AA4" i="1"/>
  <c r="Z4" i="1"/>
  <c r="W4" i="1"/>
  <c r="V4" i="1"/>
  <c r="S4" i="1"/>
  <c r="R4" i="1"/>
  <c r="O4" i="1"/>
  <c r="N4" i="1"/>
  <c r="K4" i="1"/>
  <c r="J4" i="1"/>
  <c r="G4" i="1"/>
  <c r="F4" i="1"/>
  <c r="C4" i="1"/>
  <c r="B4" i="1"/>
  <c r="AX2" i="1"/>
  <c r="AW2" i="1"/>
  <c r="AL2" i="1"/>
  <c r="AK2" i="1"/>
  <c r="AJ2" i="1"/>
  <c r="AI2" i="1"/>
  <c r="AH2" i="1"/>
  <c r="A1" i="1"/>
  <c r="BM12" i="1" l="1"/>
  <c r="X6" i="1"/>
  <c r="BQ12" i="1"/>
  <c r="AB6" i="1"/>
  <c r="BU12" i="1"/>
  <c r="AS13" i="1"/>
  <c r="AW13" i="1"/>
  <c r="BA13" i="1"/>
  <c r="BE13" i="1"/>
  <c r="BI13" i="1"/>
  <c r="BM13" i="1"/>
  <c r="BQ13" i="1"/>
  <c r="BU13" i="1"/>
  <c r="AS14" i="1"/>
  <c r="AW14" i="1"/>
  <c r="BA14" i="1"/>
  <c r="AV38" i="1"/>
  <c r="W38" i="1"/>
  <c r="BL38" i="1" s="1"/>
  <c r="D15" i="1"/>
  <c r="D4" i="1"/>
  <c r="L15" i="1"/>
  <c r="L4" i="1"/>
  <c r="T15" i="1"/>
  <c r="T4" i="1"/>
  <c r="AB15" i="1"/>
  <c r="AB4" i="1"/>
  <c r="AW11" i="1"/>
  <c r="H5" i="1"/>
  <c r="BE11" i="1"/>
  <c r="P5" i="1"/>
  <c r="BM11" i="1"/>
  <c r="X5" i="1"/>
  <c r="BQ11" i="1"/>
  <c r="AB5" i="1"/>
  <c r="AS12" i="1"/>
  <c r="BE12" i="1"/>
  <c r="P6" i="1"/>
  <c r="I15" i="1"/>
  <c r="I4" i="1"/>
  <c r="Q15" i="1"/>
  <c r="Q4" i="1"/>
  <c r="Y15" i="1"/>
  <c r="Y4" i="1"/>
  <c r="BV10" i="1"/>
  <c r="AG4" i="1"/>
  <c r="AT11" i="1"/>
  <c r="E5" i="1"/>
  <c r="BB11" i="1"/>
  <c r="M5" i="1"/>
  <c r="BJ11" i="1"/>
  <c r="U5" i="1"/>
  <c r="BR11" i="1"/>
  <c r="AC5" i="1"/>
  <c r="AT12" i="1"/>
  <c r="BB12" i="1"/>
  <c r="M6" i="1"/>
  <c r="BF12" i="1"/>
  <c r="Q6" i="1"/>
  <c r="BJ12" i="1"/>
  <c r="BN12" i="1"/>
  <c r="BR12" i="1"/>
  <c r="AC6" i="1"/>
  <c r="BV12" i="1"/>
  <c r="AG6" i="1"/>
  <c r="AT13" i="1"/>
  <c r="E7" i="1"/>
  <c r="AX13" i="1"/>
  <c r="I7" i="1"/>
  <c r="BB13" i="1"/>
  <c r="BF13" i="1"/>
  <c r="G21" i="1"/>
  <c r="AV16" i="1"/>
  <c r="O21" i="1"/>
  <c r="BD16" i="1"/>
  <c r="BD20" i="1"/>
  <c r="W21" i="1"/>
  <c r="BL20" i="1"/>
  <c r="BL16" i="1"/>
  <c r="AR16" i="1"/>
  <c r="AR21" i="1" s="1"/>
  <c r="BH16" i="1"/>
  <c r="AR17" i="1"/>
  <c r="D23" i="1"/>
  <c r="AS29" i="1"/>
  <c r="BI29" i="1"/>
  <c r="T23" i="1"/>
  <c r="BQ29" i="1"/>
  <c r="AB23" i="1"/>
  <c r="AL36" i="1"/>
  <c r="BU36" i="1"/>
  <c r="H15" i="1"/>
  <c r="H4" i="1"/>
  <c r="P15" i="1"/>
  <c r="P4" i="1"/>
  <c r="X15" i="1"/>
  <c r="X4" i="1"/>
  <c r="AF15" i="1"/>
  <c r="AF4" i="1"/>
  <c r="AS11" i="1"/>
  <c r="D5" i="1"/>
  <c r="BA11" i="1"/>
  <c r="L5" i="1"/>
  <c r="BI11" i="1"/>
  <c r="T5" i="1"/>
  <c r="BU11" i="1"/>
  <c r="AW12" i="1"/>
  <c r="H6" i="1"/>
  <c r="BA12" i="1"/>
  <c r="L6" i="1"/>
  <c r="E15" i="1"/>
  <c r="E4" i="1"/>
  <c r="M15" i="1"/>
  <c r="M4" i="1"/>
  <c r="U15" i="1"/>
  <c r="U4" i="1"/>
  <c r="AC15" i="1"/>
  <c r="AC4" i="1"/>
  <c r="AX11" i="1"/>
  <c r="I5" i="1"/>
  <c r="BF11" i="1"/>
  <c r="Q5" i="1"/>
  <c r="BN11" i="1"/>
  <c r="Y5" i="1"/>
  <c r="BV11" i="1"/>
  <c r="AG5" i="1"/>
  <c r="AX12" i="1"/>
  <c r="I6" i="1"/>
  <c r="Y6" i="1"/>
  <c r="AZ17" i="1"/>
  <c r="AZ21" i="1" s="1"/>
  <c r="BH17" i="1"/>
  <c r="BP17" i="1"/>
  <c r="BP21" i="1" s="1"/>
  <c r="AV20" i="1"/>
  <c r="AX30" i="1"/>
  <c r="AE30" i="1"/>
  <c r="H40" i="1"/>
  <c r="AW40" i="1" s="1"/>
  <c r="AW35" i="1"/>
  <c r="BR13" i="1"/>
  <c r="BV13" i="1"/>
  <c r="BB14" i="1"/>
  <c r="BF14" i="1"/>
  <c r="BJ14" i="1"/>
  <c r="BN14" i="1"/>
  <c r="BR14" i="1"/>
  <c r="BV14" i="1"/>
  <c r="AO17" i="1"/>
  <c r="AV17" i="1"/>
  <c r="BD17" i="1"/>
  <c r="BL17" i="1"/>
  <c r="BU17" i="1"/>
  <c r="AR18" i="1"/>
  <c r="AV18" i="1"/>
  <c r="AZ18" i="1"/>
  <c r="BD18" i="1"/>
  <c r="BH18" i="1"/>
  <c r="BL18" i="1"/>
  <c r="BP18" i="1"/>
  <c r="AR19" i="1"/>
  <c r="AV19" i="1"/>
  <c r="AZ19" i="1"/>
  <c r="BD19" i="1"/>
  <c r="BH19" i="1"/>
  <c r="BL19" i="1"/>
  <c r="BP19" i="1"/>
  <c r="AR20" i="1"/>
  <c r="AZ20" i="1"/>
  <c r="BH20" i="1"/>
  <c r="BP20" i="1"/>
  <c r="AJ36" i="1"/>
  <c r="BQ36" i="1"/>
  <c r="BN13" i="1"/>
  <c r="AX14" i="1"/>
  <c r="M7" i="1"/>
  <c r="Q7" i="1"/>
  <c r="Y7" i="1"/>
  <c r="AC7" i="1"/>
  <c r="AG7" i="1"/>
  <c r="I8" i="1"/>
  <c r="M8" i="1"/>
  <c r="Q8" i="1"/>
  <c r="U8" i="1"/>
  <c r="Y8" i="1"/>
  <c r="AC8" i="1"/>
  <c r="AQ11" i="1"/>
  <c r="AN11" i="1"/>
  <c r="AY11" i="1"/>
  <c r="BC11" i="1"/>
  <c r="BG11" i="1"/>
  <c r="BK11" i="1"/>
  <c r="BO11" i="1"/>
  <c r="BS11" i="1"/>
  <c r="AQ12" i="1"/>
  <c r="AN12" i="1"/>
  <c r="AY12" i="1"/>
  <c r="BC12" i="1"/>
  <c r="BG12" i="1"/>
  <c r="BK12" i="1"/>
  <c r="BO12" i="1"/>
  <c r="BS12" i="1"/>
  <c r="AQ13" i="1"/>
  <c r="AN13" i="1"/>
  <c r="AY13" i="1"/>
  <c r="BC13" i="1"/>
  <c r="BG13" i="1"/>
  <c r="BK13" i="1"/>
  <c r="BO13" i="1"/>
  <c r="BS13" i="1"/>
  <c r="AQ14" i="1"/>
  <c r="AN14" i="1"/>
  <c r="AY14" i="1"/>
  <c r="BD14" i="1"/>
  <c r="BT14" i="1"/>
  <c r="O15" i="1"/>
  <c r="AE15" i="1"/>
  <c r="Y21" i="1"/>
  <c r="BN17" i="1"/>
  <c r="AP17" i="1"/>
  <c r="BV17" i="1"/>
  <c r="BV18" i="1"/>
  <c r="BJ18" i="1"/>
  <c r="AP19" i="1"/>
  <c r="H25" i="1"/>
  <c r="BV19" i="1"/>
  <c r="BJ19" i="1"/>
  <c r="BV32" i="1"/>
  <c r="AV36" i="1"/>
  <c r="W36" i="1"/>
  <c r="AO36" i="1" s="1"/>
  <c r="BJ13" i="1"/>
  <c r="AT14" i="1"/>
  <c r="AR11" i="1"/>
  <c r="AR15" i="1" s="1"/>
  <c r="AV11" i="1"/>
  <c r="AV15" i="1" s="1"/>
  <c r="AZ11" i="1"/>
  <c r="AZ15" i="1" s="1"/>
  <c r="BD11" i="1"/>
  <c r="BD15" i="1" s="1"/>
  <c r="BH11" i="1"/>
  <c r="BH15" i="1" s="1"/>
  <c r="BL11" i="1"/>
  <c r="BL15" i="1" s="1"/>
  <c r="BP11" i="1"/>
  <c r="BP15" i="1" s="1"/>
  <c r="BT11" i="1"/>
  <c r="BT15" i="1" s="1"/>
  <c r="AR12" i="1"/>
  <c r="AV12" i="1"/>
  <c r="AZ12" i="1"/>
  <c r="BD12" i="1"/>
  <c r="BH12" i="1"/>
  <c r="BL12" i="1"/>
  <c r="BP12" i="1"/>
  <c r="BT12" i="1"/>
  <c r="AR13" i="1"/>
  <c r="AV13" i="1"/>
  <c r="AZ13" i="1"/>
  <c r="BD13" i="1"/>
  <c r="BH13" i="1"/>
  <c r="BL13" i="1"/>
  <c r="BP13" i="1"/>
  <c r="BT13" i="1"/>
  <c r="AR14" i="1"/>
  <c r="AV14" i="1"/>
  <c r="AZ14" i="1"/>
  <c r="C15" i="1"/>
  <c r="S15" i="1"/>
  <c r="J21" i="1"/>
  <c r="BK16" i="1"/>
  <c r="V22" i="1"/>
  <c r="BS16" i="1"/>
  <c r="AD22" i="1"/>
  <c r="AX16" i="1"/>
  <c r="BF16" i="1"/>
  <c r="BN16" i="1"/>
  <c r="BV16" i="1"/>
  <c r="AM17" i="1"/>
  <c r="AT17" i="1"/>
  <c r="AT21" i="1" s="1"/>
  <c r="AE17" i="1"/>
  <c r="AE5" i="1" s="1"/>
  <c r="AX17" i="1"/>
  <c r="BB17" i="1"/>
  <c r="BB21" i="1" s="1"/>
  <c r="BF17" i="1"/>
  <c r="BJ17" i="1"/>
  <c r="BJ21" i="1" s="1"/>
  <c r="BR17" i="1"/>
  <c r="BR21" i="1" s="1"/>
  <c r="AX18" i="1"/>
  <c r="BF18" i="1"/>
  <c r="BN18" i="1"/>
  <c r="BR18" i="1"/>
  <c r="BF19" i="1"/>
  <c r="BN19" i="1"/>
  <c r="BR19" i="1"/>
  <c r="BV20" i="1"/>
  <c r="BV30" i="1"/>
  <c r="AT32" i="1"/>
  <c r="E31" i="1"/>
  <c r="AX32" i="1"/>
  <c r="AE32" i="1"/>
  <c r="AK32" i="1" s="1"/>
  <c r="AK26" i="1" s="1"/>
  <c r="I31" i="1"/>
  <c r="BB32" i="1"/>
  <c r="M31" i="1"/>
  <c r="BF32" i="1"/>
  <c r="BJ32" i="1"/>
  <c r="U31" i="1"/>
  <c r="BN32" i="1"/>
  <c r="Y31" i="1"/>
  <c r="BR32" i="1"/>
  <c r="AC31" i="1"/>
  <c r="BO36" i="1"/>
  <c r="BS36" i="1"/>
  <c r="BO39" i="1"/>
  <c r="Z38" i="1"/>
  <c r="BO38" i="1" s="1"/>
  <c r="AD38" i="1"/>
  <c r="BS38" i="1" s="1"/>
  <c r="AR45" i="1"/>
  <c r="AR43" i="1"/>
  <c r="AV45" i="1"/>
  <c r="AV43" i="1"/>
  <c r="BA45" i="1"/>
  <c r="BA43" i="1"/>
  <c r="BE45" i="1"/>
  <c r="BE43" i="1"/>
  <c r="BI45" i="1"/>
  <c r="BI43" i="1"/>
  <c r="AH43" i="1"/>
  <c r="BM43" i="1"/>
  <c r="BQ45" i="1"/>
  <c r="BQ43" i="1"/>
  <c r="D69" i="1"/>
  <c r="AS65" i="1"/>
  <c r="AS18" i="1"/>
  <c r="AW18" i="1"/>
  <c r="BA18" i="1"/>
  <c r="BE18" i="1"/>
  <c r="BI18" i="1"/>
  <c r="BM18" i="1"/>
  <c r="BQ18" i="1"/>
  <c r="AM19" i="1"/>
  <c r="AE19" i="1"/>
  <c r="E26" i="1"/>
  <c r="I26" i="1"/>
  <c r="M26" i="1"/>
  <c r="Q26" i="1"/>
  <c r="U26" i="1"/>
  <c r="Y26" i="1"/>
  <c r="AC26" i="1"/>
  <c r="AX20" i="1"/>
  <c r="BF20" i="1"/>
  <c r="BN20" i="1"/>
  <c r="F33" i="1"/>
  <c r="V33" i="1"/>
  <c r="AI28" i="1"/>
  <c r="AI22" i="1" s="1"/>
  <c r="AI70" i="1" s="1"/>
  <c r="AO29" i="1"/>
  <c r="AH31" i="1"/>
  <c r="AN32" i="1"/>
  <c r="AW36" i="1"/>
  <c r="BV36" i="1"/>
  <c r="AR37" i="1"/>
  <c r="AX37" i="1"/>
  <c r="BU37" i="1"/>
  <c r="BQ37" i="1"/>
  <c r="I38" i="1"/>
  <c r="AE39" i="1"/>
  <c r="AK39" i="1" s="1"/>
  <c r="AU60" i="1"/>
  <c r="AN59" i="1"/>
  <c r="AX19" i="1"/>
  <c r="AQ20" i="1"/>
  <c r="AU20" i="1"/>
  <c r="AY20" i="1"/>
  <c r="BC20" i="1"/>
  <c r="BG20" i="1"/>
  <c r="BK20" i="1"/>
  <c r="BO20" i="1"/>
  <c r="BS20" i="1"/>
  <c r="AQ28" i="1"/>
  <c r="AY28" i="1"/>
  <c r="BG28" i="1"/>
  <c r="BO28" i="1"/>
  <c r="AI30" i="1"/>
  <c r="AI24" i="1" s="1"/>
  <c r="BQ30" i="1"/>
  <c r="AO32" i="1"/>
  <c r="AM32" i="1"/>
  <c r="AI32" i="1"/>
  <c r="AI26" i="1" s="1"/>
  <c r="AU32" i="1"/>
  <c r="AR36" i="1"/>
  <c r="AX36" i="1"/>
  <c r="AS37" i="1"/>
  <c r="AY37" i="1"/>
  <c r="B49" i="1"/>
  <c r="AQ44" i="1"/>
  <c r="AN44" i="1"/>
  <c r="AU44" i="1"/>
  <c r="N49" i="1"/>
  <c r="BC44" i="1"/>
  <c r="R49" i="1"/>
  <c r="BG44" i="1"/>
  <c r="V49" i="1"/>
  <c r="BK44" i="1"/>
  <c r="AD49" i="1"/>
  <c r="BS44" i="1"/>
  <c r="AY44" i="1"/>
  <c r="I51" i="1"/>
  <c r="AE46" i="1"/>
  <c r="BD61" i="1"/>
  <c r="BH61" i="1"/>
  <c r="D71" i="1"/>
  <c r="AS66" i="1"/>
  <c r="H71" i="1"/>
  <c r="L71" i="1"/>
  <c r="P71" i="1"/>
  <c r="BE66" i="1"/>
  <c r="T71" i="1"/>
  <c r="X71" i="1"/>
  <c r="BM66" i="1"/>
  <c r="AB71" i="1"/>
  <c r="AQ18" i="1"/>
  <c r="AU18" i="1"/>
  <c r="AY18" i="1"/>
  <c r="BC18" i="1"/>
  <c r="BG18" i="1"/>
  <c r="BK18" i="1"/>
  <c r="BO18" i="1"/>
  <c r="BS18" i="1"/>
  <c r="AO19" i="1"/>
  <c r="BU19" i="1"/>
  <c r="AT20" i="1"/>
  <c r="BB20" i="1"/>
  <c r="BJ20" i="1"/>
  <c r="BR20" i="1"/>
  <c r="AR29" i="1"/>
  <c r="AV29" i="1"/>
  <c r="AZ29" i="1"/>
  <c r="BD29" i="1"/>
  <c r="BH29" i="1"/>
  <c r="BL29" i="1"/>
  <c r="BP29" i="1"/>
  <c r="AL29" i="1"/>
  <c r="AL23" i="1" s="1"/>
  <c r="AH30" i="1"/>
  <c r="AH24" i="1" s="1"/>
  <c r="AJ30" i="1"/>
  <c r="AJ24" i="1" s="1"/>
  <c r="AL30" i="1"/>
  <c r="AL24" i="1" s="1"/>
  <c r="J31" i="1"/>
  <c r="AY31" i="1" s="1"/>
  <c r="Z31" i="1"/>
  <c r="BO31" i="1" s="1"/>
  <c r="AL31" i="1"/>
  <c r="AP32" i="1"/>
  <c r="AH32" i="1"/>
  <c r="AH26" i="1" s="1"/>
  <c r="AJ32" i="1"/>
  <c r="AL32" i="1"/>
  <c r="AL26" i="1" s="1"/>
  <c r="G40" i="1"/>
  <c r="AT41" i="1"/>
  <c r="AS36" i="1"/>
  <c r="AY36" i="1"/>
  <c r="BP36" i="1"/>
  <c r="AE36" i="1"/>
  <c r="AK36" i="1" s="1"/>
  <c r="AV37" i="1"/>
  <c r="AZ37" i="1"/>
  <c r="BN37" i="1"/>
  <c r="AZ38" i="1"/>
  <c r="W39" i="1"/>
  <c r="BL39" i="1" s="1"/>
  <c r="BO44" i="1"/>
  <c r="BA66" i="1"/>
  <c r="AL67" i="1"/>
  <c r="W37" i="1"/>
  <c r="BL37" i="1" s="1"/>
  <c r="AW38" i="1"/>
  <c r="AO38" i="1"/>
  <c r="BN38" i="1"/>
  <c r="BR38" i="1"/>
  <c r="BV38" i="1"/>
  <c r="AY39" i="1"/>
  <c r="R41" i="1"/>
  <c r="D47" i="1"/>
  <c r="AR44" i="1"/>
  <c r="AV44" i="1"/>
  <c r="AZ44" i="1"/>
  <c r="BD44" i="1"/>
  <c r="BH44" i="1"/>
  <c r="BL44" i="1"/>
  <c r="BP44" i="1"/>
  <c r="AE44" i="1"/>
  <c r="AL44" i="1"/>
  <c r="AL49" i="1" s="1"/>
  <c r="AH46" i="1"/>
  <c r="AM54" i="1"/>
  <c r="AE54" i="1"/>
  <c r="AP56" i="1"/>
  <c r="AT60" i="1"/>
  <c r="BB60" i="1"/>
  <c r="BF60" i="1"/>
  <c r="AN62" i="1"/>
  <c r="L69" i="1"/>
  <c r="T69" i="1"/>
  <c r="AB69" i="1"/>
  <c r="BB66" i="1"/>
  <c r="BF66" i="1"/>
  <c r="BJ66" i="1"/>
  <c r="BN66" i="1"/>
  <c r="BR66" i="1"/>
  <c r="AQ66" i="1"/>
  <c r="BK66" i="1"/>
  <c r="BS66" i="1"/>
  <c r="M72" i="1"/>
  <c r="Q72" i="1"/>
  <c r="U72" i="1"/>
  <c r="Y72" i="1"/>
  <c r="AC72" i="1"/>
  <c r="BB67" i="1"/>
  <c r="O73" i="1"/>
  <c r="S73" i="1"/>
  <c r="W73" i="1"/>
  <c r="AA73" i="1"/>
  <c r="X69" i="1"/>
  <c r="AM76" i="1"/>
  <c r="AN78" i="1"/>
  <c r="AO82" i="1"/>
  <c r="AP83" i="1"/>
  <c r="AM84" i="1"/>
  <c r="AE84" i="1"/>
  <c r="X93" i="1"/>
  <c r="BG88" i="1"/>
  <c r="AI89" i="1"/>
  <c r="AE89" i="1"/>
  <c r="AO91" i="1"/>
  <c r="AH92" i="1"/>
  <c r="AI37" i="1"/>
  <c r="AR38" i="1"/>
  <c r="BM39" i="1"/>
  <c r="BU39" i="1"/>
  <c r="T41" i="1"/>
  <c r="J47" i="1"/>
  <c r="N47" i="1"/>
  <c r="R47" i="1"/>
  <c r="V47" i="1"/>
  <c r="Z47" i="1"/>
  <c r="AD47" i="1"/>
  <c r="AZ43" i="1"/>
  <c r="BH43" i="1"/>
  <c r="BP43" i="1"/>
  <c r="D49" i="1"/>
  <c r="H49" i="1"/>
  <c r="L49" i="1"/>
  <c r="P49" i="1"/>
  <c r="T49" i="1"/>
  <c r="X49" i="1"/>
  <c r="AB49" i="1"/>
  <c r="AR46" i="1"/>
  <c r="G51" i="1"/>
  <c r="AZ46" i="1"/>
  <c r="O51" i="1"/>
  <c r="BH46" i="1"/>
  <c r="W51" i="1"/>
  <c r="BP46" i="1"/>
  <c r="M63" i="1"/>
  <c r="Q63" i="1"/>
  <c r="BA61" i="1"/>
  <c r="BE61" i="1"/>
  <c r="BI61" i="1"/>
  <c r="BD62" i="1"/>
  <c r="BH62" i="1"/>
  <c r="BL62" i="1"/>
  <c r="B69" i="1"/>
  <c r="F69" i="1"/>
  <c r="BM65" i="1"/>
  <c r="AN67" i="1"/>
  <c r="BJ67" i="1"/>
  <c r="AO78" i="1"/>
  <c r="BL88" i="1"/>
  <c r="AQ88" i="1"/>
  <c r="BL89" i="1"/>
  <c r="AJ37" i="1"/>
  <c r="BV37" i="1"/>
  <c r="BM37" i="1"/>
  <c r="AS38" i="1"/>
  <c r="AY38" i="1"/>
  <c r="BP38" i="1"/>
  <c r="AP39" i="1"/>
  <c r="BJ39" i="1"/>
  <c r="BN39" i="1"/>
  <c r="BR39" i="1"/>
  <c r="AL39" i="1"/>
  <c r="L41" i="1"/>
  <c r="B47" i="1"/>
  <c r="F47" i="1"/>
  <c r="AG49" i="1"/>
  <c r="AL45" i="1"/>
  <c r="AF51" i="1"/>
  <c r="AN55" i="1"/>
  <c r="AN56" i="1"/>
  <c r="BF59" i="1"/>
  <c r="AO60" i="1"/>
  <c r="BD60" i="1"/>
  <c r="BD63" i="1" s="1"/>
  <c r="BH60" i="1"/>
  <c r="BH63" i="1" s="1"/>
  <c r="BL60" i="1"/>
  <c r="BL63" i="1" s="1"/>
  <c r="AP62" i="1"/>
  <c r="AH62" i="1"/>
  <c r="AJ62" i="1"/>
  <c r="N69" i="1"/>
  <c r="R69" i="1"/>
  <c r="V69" i="1"/>
  <c r="Z69" i="1"/>
  <c r="AD69" i="1"/>
  <c r="AU65" i="1"/>
  <c r="BG65" i="1"/>
  <c r="BO65" i="1"/>
  <c r="AU66" i="1"/>
  <c r="BG66" i="1"/>
  <c r="BO66" i="1"/>
  <c r="BR67" i="1"/>
  <c r="E73" i="1"/>
  <c r="I73" i="1"/>
  <c r="AP78" i="1"/>
  <c r="AM82" i="1"/>
  <c r="AE82" i="1"/>
  <c r="AN83" i="1"/>
  <c r="AO84" i="1"/>
  <c r="AL84" i="1"/>
  <c r="AU88" i="1"/>
  <c r="AI91" i="1"/>
  <c r="AP10" i="1"/>
  <c r="AT10" i="1"/>
  <c r="AT15" i="1" s="1"/>
  <c r="AX10" i="1"/>
  <c r="AX15" i="1" s="1"/>
  <c r="BB10" i="1"/>
  <c r="BB15" i="1" s="1"/>
  <c r="BF10" i="1"/>
  <c r="BF15" i="1" s="1"/>
  <c r="BJ10" i="1"/>
  <c r="BJ15" i="1" s="1"/>
  <c r="BN10" i="1"/>
  <c r="BN15" i="1" s="1"/>
  <c r="BR10" i="1"/>
  <c r="BR15" i="1" s="1"/>
  <c r="AP11" i="1"/>
  <c r="AP12" i="1"/>
  <c r="AP13" i="1"/>
  <c r="AP14" i="1"/>
  <c r="H65" i="1"/>
  <c r="H43" i="1"/>
  <c r="AW16" i="1"/>
  <c r="AF65" i="1"/>
  <c r="AF43" i="1"/>
  <c r="BU16" i="1"/>
  <c r="AQ17" i="1"/>
  <c r="AU17" i="1"/>
  <c r="AY17" i="1"/>
  <c r="BC17" i="1"/>
  <c r="BG17" i="1"/>
  <c r="BK17" i="1"/>
  <c r="BO17" i="1"/>
  <c r="BS17" i="1"/>
  <c r="AN17" i="1"/>
  <c r="BT17" i="1"/>
  <c r="AO18" i="1"/>
  <c r="BU18" i="1"/>
  <c r="AP18" i="1"/>
  <c r="AS19" i="1"/>
  <c r="AW19" i="1"/>
  <c r="BA19" i="1"/>
  <c r="BE19" i="1"/>
  <c r="BI19" i="1"/>
  <c r="BM19" i="1"/>
  <c r="BQ19" i="1"/>
  <c r="B21" i="1"/>
  <c r="R21" i="1"/>
  <c r="Z21" i="1"/>
  <c r="D22" i="1"/>
  <c r="AS22" i="1" s="1"/>
  <c r="L22" i="1"/>
  <c r="T22" i="1"/>
  <c r="AB22" i="1"/>
  <c r="BQ23" i="1" s="1"/>
  <c r="B23" i="1"/>
  <c r="J23" i="1"/>
  <c r="R23" i="1"/>
  <c r="Z23" i="1"/>
  <c r="H24" i="1"/>
  <c r="P24" i="1"/>
  <c r="X24" i="1"/>
  <c r="AF24" i="1"/>
  <c r="D25" i="1"/>
  <c r="AS25" i="1" s="1"/>
  <c r="T25" i="1"/>
  <c r="J26" i="1"/>
  <c r="Z26" i="1"/>
  <c r="AN29" i="1"/>
  <c r="AP30" i="1"/>
  <c r="AN31" i="1"/>
  <c r="BF31" i="1"/>
  <c r="Q25" i="1"/>
  <c r="AJ31" i="1"/>
  <c r="AJ25" i="1" s="1"/>
  <c r="BV31" i="1"/>
  <c r="AG25" i="1"/>
  <c r="AJ26" i="1"/>
  <c r="AK37" i="1"/>
  <c r="B6" i="1"/>
  <c r="F6" i="1"/>
  <c r="J6" i="1"/>
  <c r="N6" i="1"/>
  <c r="R6" i="1"/>
  <c r="V6" i="1"/>
  <c r="Z6" i="1"/>
  <c r="AM10" i="1"/>
  <c r="AQ10" i="1"/>
  <c r="AQ15" i="1" s="1"/>
  <c r="AU10" i="1"/>
  <c r="AY10" i="1"/>
  <c r="AY15" i="1" s="1"/>
  <c r="BC10" i="1"/>
  <c r="BG10" i="1"/>
  <c r="BK10" i="1"/>
  <c r="BO10" i="1"/>
  <c r="BS10" i="1"/>
  <c r="AM11" i="1"/>
  <c r="AU11" i="1"/>
  <c r="AM12" i="1"/>
  <c r="AU12" i="1"/>
  <c r="AM13" i="1"/>
  <c r="AU13" i="1"/>
  <c r="BC14" i="1"/>
  <c r="BG14" i="1"/>
  <c r="BK14" i="1"/>
  <c r="BO14" i="1"/>
  <c r="BS14" i="1"/>
  <c r="AM14" i="1"/>
  <c r="AU14" i="1"/>
  <c r="AN20" i="1"/>
  <c r="D21" i="1"/>
  <c r="L21" i="1"/>
  <c r="T21" i="1"/>
  <c r="AB21" i="1"/>
  <c r="F22" i="1"/>
  <c r="AU22" i="1" s="1"/>
  <c r="N22" i="1"/>
  <c r="V48" i="1"/>
  <c r="BK48" i="1" s="1"/>
  <c r="BK22" i="1"/>
  <c r="AD48" i="1"/>
  <c r="BS48" i="1" s="1"/>
  <c r="BS22" i="1"/>
  <c r="AS23" i="1"/>
  <c r="BA23" i="1"/>
  <c r="BI23" i="1"/>
  <c r="B24" i="1"/>
  <c r="J24" i="1"/>
  <c r="R24" i="1"/>
  <c r="Z24" i="1"/>
  <c r="N26" i="1"/>
  <c r="BC26" i="1" s="1"/>
  <c r="AD26" i="1"/>
  <c r="BS26" i="1" s="1"/>
  <c r="B79" i="1"/>
  <c r="B57" i="1"/>
  <c r="AQ33" i="1"/>
  <c r="F79" i="1"/>
  <c r="F57" i="1"/>
  <c r="AU33" i="1"/>
  <c r="N79" i="1"/>
  <c r="N57" i="1"/>
  <c r="BC33" i="1"/>
  <c r="BC34" i="1" s="1"/>
  <c r="R79" i="1"/>
  <c r="R57" i="1"/>
  <c r="BG33" i="1"/>
  <c r="V79" i="1"/>
  <c r="V57" i="1"/>
  <c r="BK33" i="1"/>
  <c r="BK34" i="1" s="1"/>
  <c r="AD79" i="1"/>
  <c r="AD57" i="1"/>
  <c r="BS33" i="1"/>
  <c r="AU34" i="1"/>
  <c r="BB31" i="1"/>
  <c r="M25" i="1"/>
  <c r="AH25" i="1"/>
  <c r="BR31" i="1"/>
  <c r="AC25" i="1"/>
  <c r="AN10" i="1"/>
  <c r="J65" i="1"/>
  <c r="AY16" i="1"/>
  <c r="BC21" i="1"/>
  <c r="AS17" i="1"/>
  <c r="AW17" i="1"/>
  <c r="BA17" i="1"/>
  <c r="BE17" i="1"/>
  <c r="BI17" i="1"/>
  <c r="BM17" i="1"/>
  <c r="BQ17" i="1"/>
  <c r="AM18" i="1"/>
  <c r="AE18" i="1"/>
  <c r="AQ19" i="1"/>
  <c r="AQ21" i="1" s="1"/>
  <c r="B25" i="1"/>
  <c r="AU19" i="1"/>
  <c r="AU21" i="1" s="1"/>
  <c r="F25" i="1"/>
  <c r="AU25" i="1" s="1"/>
  <c r="AY19" i="1"/>
  <c r="J25" i="1"/>
  <c r="BC19" i="1"/>
  <c r="N25" i="1"/>
  <c r="BC25" i="1" s="1"/>
  <c r="BG19" i="1"/>
  <c r="BG21" i="1" s="1"/>
  <c r="R25" i="1"/>
  <c r="BK19" i="1"/>
  <c r="BK21" i="1" s="1"/>
  <c r="V25" i="1"/>
  <c r="BK25" i="1" s="1"/>
  <c r="BO19" i="1"/>
  <c r="BO21" i="1" s="1"/>
  <c r="Z25" i="1"/>
  <c r="BS19" i="1"/>
  <c r="BS21" i="1" s="1"/>
  <c r="AD25" i="1"/>
  <c r="BS25" i="1" s="1"/>
  <c r="AN19" i="1"/>
  <c r="AO20" i="1"/>
  <c r="BU20" i="1"/>
  <c r="AF26" i="1"/>
  <c r="F21" i="1"/>
  <c r="N21" i="1"/>
  <c r="V21" i="1"/>
  <c r="AD21" i="1"/>
  <c r="H22" i="1"/>
  <c r="AW25" i="1" s="1"/>
  <c r="P22" i="1"/>
  <c r="X22" i="1"/>
  <c r="AF22" i="1"/>
  <c r="F23" i="1"/>
  <c r="AU23" i="1" s="1"/>
  <c r="N23" i="1"/>
  <c r="BC23" i="1" s="1"/>
  <c r="V23" i="1"/>
  <c r="BK23" i="1" s="1"/>
  <c r="AD23" i="1"/>
  <c r="BS23" i="1" s="1"/>
  <c r="D24" i="1"/>
  <c r="AS24" i="1" s="1"/>
  <c r="L24" i="1"/>
  <c r="BA24" i="1" s="1"/>
  <c r="T24" i="1"/>
  <c r="BI24" i="1" s="1"/>
  <c r="AB24" i="1"/>
  <c r="BQ24" i="1" s="1"/>
  <c r="L25" i="1"/>
  <c r="BA25" i="1" s="1"/>
  <c r="AB25" i="1"/>
  <c r="BQ25" i="1" s="1"/>
  <c r="B26" i="1"/>
  <c r="R26" i="1"/>
  <c r="C75" i="1"/>
  <c r="C53" i="1"/>
  <c r="C33" i="1"/>
  <c r="AR28" i="1"/>
  <c r="C22" i="1"/>
  <c r="AR22" i="1" s="1"/>
  <c r="G75" i="1"/>
  <c r="G53" i="1"/>
  <c r="AO28" i="1"/>
  <c r="AV28" i="1"/>
  <c r="G22" i="1"/>
  <c r="AV22" i="1" s="1"/>
  <c r="K75" i="1"/>
  <c r="K53" i="1"/>
  <c r="K33" i="1"/>
  <c r="AZ28" i="1"/>
  <c r="K22" i="1"/>
  <c r="O75" i="1"/>
  <c r="O53" i="1"/>
  <c r="BD28" i="1"/>
  <c r="O22" i="1"/>
  <c r="S75" i="1"/>
  <c r="S53" i="1"/>
  <c r="S33" i="1"/>
  <c r="BH28" i="1"/>
  <c r="S22" i="1"/>
  <c r="W75" i="1"/>
  <c r="W53" i="1"/>
  <c r="W33" i="1"/>
  <c r="BL28" i="1"/>
  <c r="W22" i="1"/>
  <c r="AA75" i="1"/>
  <c r="AA53" i="1"/>
  <c r="BP28" i="1"/>
  <c r="AA22" i="1"/>
  <c r="AE75" i="1"/>
  <c r="AE53" i="1"/>
  <c r="AK28" i="1"/>
  <c r="AK22" i="1" s="1"/>
  <c r="AK70" i="1" s="1"/>
  <c r="BT28" i="1"/>
  <c r="AE22" i="1"/>
  <c r="AM28" i="1"/>
  <c r="AP29" i="1"/>
  <c r="AH29" i="1"/>
  <c r="AH23" i="1" s="1"/>
  <c r="AJ29" i="1"/>
  <c r="AJ23" i="1" s="1"/>
  <c r="AG33" i="1"/>
  <c r="BV29" i="1"/>
  <c r="AG23" i="1"/>
  <c r="AN30" i="1"/>
  <c r="AE31" i="1"/>
  <c r="AX31" i="1"/>
  <c r="I25" i="1"/>
  <c r="BN31" i="1"/>
  <c r="Y25" i="1"/>
  <c r="AV40" i="1"/>
  <c r="AO10" i="1"/>
  <c r="AS10" i="1"/>
  <c r="AS15" i="1" s="1"/>
  <c r="AW10" i="1"/>
  <c r="AW15" i="1" s="1"/>
  <c r="BA10" i="1"/>
  <c r="BA15" i="1" s="1"/>
  <c r="BE10" i="1"/>
  <c r="BI10" i="1"/>
  <c r="BM10" i="1"/>
  <c r="BQ10" i="1"/>
  <c r="BU10" i="1"/>
  <c r="AO11" i="1"/>
  <c r="AO12" i="1"/>
  <c r="AO13" i="1"/>
  <c r="BE14" i="1"/>
  <c r="BI14" i="1"/>
  <c r="BM14" i="1"/>
  <c r="BQ14" i="1"/>
  <c r="BU14" i="1"/>
  <c r="AO14" i="1"/>
  <c r="AN18" i="1"/>
  <c r="AS20" i="1"/>
  <c r="D26" i="1"/>
  <c r="AS26" i="1" s="1"/>
  <c r="AW20" i="1"/>
  <c r="H26" i="1"/>
  <c r="AW26" i="1" s="1"/>
  <c r="BA20" i="1"/>
  <c r="L26" i="1"/>
  <c r="BA26" i="1" s="1"/>
  <c r="BE20" i="1"/>
  <c r="P26" i="1"/>
  <c r="BE26" i="1" s="1"/>
  <c r="BI20" i="1"/>
  <c r="T26" i="1"/>
  <c r="BI26" i="1" s="1"/>
  <c r="BM20" i="1"/>
  <c r="X26" i="1"/>
  <c r="BM26" i="1" s="1"/>
  <c r="BQ20" i="1"/>
  <c r="AB26" i="1"/>
  <c r="BQ26" i="1" s="1"/>
  <c r="H21" i="1"/>
  <c r="P21" i="1"/>
  <c r="X21" i="1"/>
  <c r="AF21" i="1"/>
  <c r="B22" i="1"/>
  <c r="AQ22" i="1" s="1"/>
  <c r="J22" i="1"/>
  <c r="R22" i="1"/>
  <c r="Z22" i="1"/>
  <c r="H23" i="1"/>
  <c r="AW23" i="1" s="1"/>
  <c r="P23" i="1"/>
  <c r="BE23" i="1" s="1"/>
  <c r="X23" i="1"/>
  <c r="BM23" i="1" s="1"/>
  <c r="AF23" i="1"/>
  <c r="BU23" i="1" s="1"/>
  <c r="F24" i="1"/>
  <c r="AU24" i="1" s="1"/>
  <c r="N24" i="1"/>
  <c r="BC24" i="1" s="1"/>
  <c r="V24" i="1"/>
  <c r="BK24" i="1" s="1"/>
  <c r="AD24" i="1"/>
  <c r="BS24" i="1" s="1"/>
  <c r="BE25" i="1"/>
  <c r="AF25" i="1"/>
  <c r="BU25" i="1" s="1"/>
  <c r="F26" i="1"/>
  <c r="AU26" i="1" s="1"/>
  <c r="V26" i="1"/>
  <c r="BK26" i="1" s="1"/>
  <c r="AQ34" i="1"/>
  <c r="BG34" i="1"/>
  <c r="E33" i="1"/>
  <c r="AM29" i="1"/>
  <c r="AT29" i="1"/>
  <c r="E23" i="1"/>
  <c r="I33" i="1"/>
  <c r="AE29" i="1"/>
  <c r="AX29" i="1"/>
  <c r="I23" i="1"/>
  <c r="M33" i="1"/>
  <c r="BB29" i="1"/>
  <c r="M23" i="1"/>
  <c r="Q33" i="1"/>
  <c r="BF29" i="1"/>
  <c r="Q23" i="1"/>
  <c r="U33" i="1"/>
  <c r="BJ29" i="1"/>
  <c r="U23" i="1"/>
  <c r="Y33" i="1"/>
  <c r="BN29" i="1"/>
  <c r="Y23" i="1"/>
  <c r="AC33" i="1"/>
  <c r="BR29" i="1"/>
  <c r="AC23" i="1"/>
  <c r="AR30" i="1"/>
  <c r="C24" i="1"/>
  <c r="AR24" i="1" s="1"/>
  <c r="AO30" i="1"/>
  <c r="AV30" i="1"/>
  <c r="G24" i="1"/>
  <c r="AV24" i="1" s="1"/>
  <c r="AZ30" i="1"/>
  <c r="K24" i="1"/>
  <c r="AZ24" i="1" s="1"/>
  <c r="BD30" i="1"/>
  <c r="O24" i="1"/>
  <c r="BD24" i="1" s="1"/>
  <c r="BH30" i="1"/>
  <c r="S24" i="1"/>
  <c r="BH24" i="1" s="1"/>
  <c r="BL30" i="1"/>
  <c r="W24" i="1"/>
  <c r="BL24" i="1" s="1"/>
  <c r="BP30" i="1"/>
  <c r="AA24" i="1"/>
  <c r="BP24" i="1" s="1"/>
  <c r="AK30" i="1"/>
  <c r="AK24" i="1" s="1"/>
  <c r="BT30" i="1"/>
  <c r="AE24" i="1"/>
  <c r="BT24" i="1" s="1"/>
  <c r="AM30" i="1"/>
  <c r="AT31" i="1"/>
  <c r="E25" i="1"/>
  <c r="BJ31" i="1"/>
  <c r="U25" i="1"/>
  <c r="AL25" i="1"/>
  <c r="AR31" i="1"/>
  <c r="C25" i="1"/>
  <c r="AR25" i="1" s="1"/>
  <c r="AZ31" i="1"/>
  <c r="K25" i="1"/>
  <c r="AZ25" i="1" s="1"/>
  <c r="BH31" i="1"/>
  <c r="S25" i="1"/>
  <c r="BH25" i="1" s="1"/>
  <c r="BL31" i="1"/>
  <c r="W25" i="1"/>
  <c r="BL25" i="1" s="1"/>
  <c r="K69" i="1"/>
  <c r="AZ65" i="1"/>
  <c r="AZ68" i="1"/>
  <c r="AE65" i="1"/>
  <c r="AE43" i="1"/>
  <c r="AE20" i="1"/>
  <c r="AE26" i="1" s="1"/>
  <c r="BT26" i="1" s="1"/>
  <c r="AM20" i="1"/>
  <c r="AG21" i="1"/>
  <c r="C26" i="1"/>
  <c r="AR26" i="1" s="1"/>
  <c r="G26" i="1"/>
  <c r="AV26" i="1" s="1"/>
  <c r="K26" i="1"/>
  <c r="AZ26" i="1" s="1"/>
  <c r="O26" i="1"/>
  <c r="BD26" i="1" s="1"/>
  <c r="S26" i="1"/>
  <c r="BH26" i="1" s="1"/>
  <c r="W26" i="1"/>
  <c r="BL26" i="1" s="1"/>
  <c r="AA26" i="1"/>
  <c r="BP26" i="1" s="1"/>
  <c r="D75" i="1"/>
  <c r="D53" i="1"/>
  <c r="H75" i="1"/>
  <c r="H53" i="1"/>
  <c r="L75" i="1"/>
  <c r="L53" i="1"/>
  <c r="P75" i="1"/>
  <c r="P53" i="1"/>
  <c r="T75" i="1"/>
  <c r="T53" i="1"/>
  <c r="X75" i="1"/>
  <c r="X53" i="1"/>
  <c r="AB75" i="1"/>
  <c r="AB53" i="1"/>
  <c r="AF75" i="1"/>
  <c r="AF53" i="1"/>
  <c r="AJ28" i="1"/>
  <c r="AJ22" i="1" s="1"/>
  <c r="AJ70" i="1" s="1"/>
  <c r="AN28" i="1"/>
  <c r="AR32" i="1"/>
  <c r="AV32" i="1"/>
  <c r="AZ32" i="1"/>
  <c r="BD32" i="1"/>
  <c r="BH32" i="1"/>
  <c r="BL32" i="1"/>
  <c r="BP32" i="1"/>
  <c r="BT32" i="1"/>
  <c r="D87" i="1"/>
  <c r="D81" i="1"/>
  <c r="D59" i="1"/>
  <c r="J87" i="1"/>
  <c r="J81" i="1"/>
  <c r="J59" i="1"/>
  <c r="J40" i="1"/>
  <c r="AY40" i="1" s="1"/>
  <c r="X87" i="1"/>
  <c r="X81" i="1"/>
  <c r="X59" i="1"/>
  <c r="AB87" i="1"/>
  <c r="AB81" i="1"/>
  <c r="AB59" i="1"/>
  <c r="AF87" i="1"/>
  <c r="AF81" i="1"/>
  <c r="AF59" i="1"/>
  <c r="AJ35" i="1"/>
  <c r="AR35" i="1"/>
  <c r="AV35" i="1"/>
  <c r="AP36" i="1"/>
  <c r="BJ36" i="1"/>
  <c r="BP37" i="1"/>
  <c r="AP38" i="1"/>
  <c r="BJ38" i="1"/>
  <c r="AH39" i="1"/>
  <c r="AW39" i="1"/>
  <c r="AB40" i="1"/>
  <c r="P41" i="1"/>
  <c r="AX43" i="1"/>
  <c r="I47" i="1"/>
  <c r="AX46" i="1"/>
  <c r="AX44" i="1"/>
  <c r="BB43" i="1"/>
  <c r="M47" i="1"/>
  <c r="BB46" i="1"/>
  <c r="BB44" i="1"/>
  <c r="BF43" i="1"/>
  <c r="Q47" i="1"/>
  <c r="BF46" i="1"/>
  <c r="BF44" i="1"/>
  <c r="BJ43" i="1"/>
  <c r="U47" i="1"/>
  <c r="BJ46" i="1"/>
  <c r="BJ44" i="1"/>
  <c r="BN43" i="1"/>
  <c r="Y47" i="1"/>
  <c r="BN46" i="1"/>
  <c r="BN44" i="1"/>
  <c r="BR43" i="1"/>
  <c r="AC47" i="1"/>
  <c r="BR46" i="1"/>
  <c r="BR44" i="1"/>
  <c r="AO43" i="1"/>
  <c r="BT44" i="1"/>
  <c r="E75" i="1"/>
  <c r="E53" i="1"/>
  <c r="I75" i="1"/>
  <c r="I53" i="1"/>
  <c r="M75" i="1"/>
  <c r="M53" i="1"/>
  <c r="Q75" i="1"/>
  <c r="Q53" i="1"/>
  <c r="U75" i="1"/>
  <c r="U53" i="1"/>
  <c r="Y75" i="1"/>
  <c r="Y53" i="1"/>
  <c r="AC75" i="1"/>
  <c r="AC53" i="1"/>
  <c r="AG75" i="1"/>
  <c r="AG53" i="1"/>
  <c r="AI29" i="1"/>
  <c r="AI23" i="1" s="1"/>
  <c r="G31" i="1"/>
  <c r="O31" i="1"/>
  <c r="AA31" i="1"/>
  <c r="AP31" i="1" s="1"/>
  <c r="AS32" i="1"/>
  <c r="AW32" i="1"/>
  <c r="BA32" i="1"/>
  <c r="BE32" i="1"/>
  <c r="BI32" i="1"/>
  <c r="BM32" i="1"/>
  <c r="BQ32" i="1"/>
  <c r="BU32" i="1"/>
  <c r="G87" i="1"/>
  <c r="G81" i="1"/>
  <c r="G59" i="1"/>
  <c r="K87" i="1"/>
  <c r="K81" i="1"/>
  <c r="K59" i="1"/>
  <c r="Y87" i="1"/>
  <c r="Y81" i="1"/>
  <c r="Y59" i="1"/>
  <c r="Y40" i="1"/>
  <c r="BN40" i="1" s="1"/>
  <c r="AC87" i="1"/>
  <c r="AC81" i="1"/>
  <c r="AC59" i="1"/>
  <c r="AC40" i="1"/>
  <c r="BR40" i="1" s="1"/>
  <c r="AG87" i="1"/>
  <c r="AG81" i="1"/>
  <c r="AG59" i="1"/>
  <c r="AG40" i="1"/>
  <c r="BV40" i="1" s="1"/>
  <c r="AO35" i="1"/>
  <c r="AI36" i="1"/>
  <c r="BK36" i="1"/>
  <c r="AO37" i="1"/>
  <c r="AW37" i="1"/>
  <c r="AW41" i="1" s="1"/>
  <c r="AI38" i="1"/>
  <c r="BK38" i="1"/>
  <c r="BP39" i="1"/>
  <c r="AI39" i="1"/>
  <c r="AS39" i="1"/>
  <c r="AX39" i="1"/>
  <c r="BQ39" i="1"/>
  <c r="BV39" i="1"/>
  <c r="D40" i="1"/>
  <c r="AS40" i="1" s="1"/>
  <c r="W40" i="1"/>
  <c r="BL40" i="1" s="1"/>
  <c r="BF40" i="1"/>
  <c r="AT43" i="1"/>
  <c r="E47" i="1"/>
  <c r="AT46" i="1"/>
  <c r="AT44" i="1"/>
  <c r="AM43" i="1"/>
  <c r="AR47" i="1"/>
  <c r="AG69" i="1"/>
  <c r="BV68" i="1"/>
  <c r="BV65" i="1"/>
  <c r="BV67" i="1"/>
  <c r="K21" i="1"/>
  <c r="AE21" i="1"/>
  <c r="E22" i="1"/>
  <c r="AT22" i="1" s="1"/>
  <c r="I22" i="1"/>
  <c r="M22" i="1"/>
  <c r="BB26" i="1" s="1"/>
  <c r="Q22" i="1"/>
  <c r="U22" i="1"/>
  <c r="Y22" i="1"/>
  <c r="AC22" i="1"/>
  <c r="AG22" i="1"/>
  <c r="C23" i="1"/>
  <c r="AR23" i="1" s="1"/>
  <c r="G23" i="1"/>
  <c r="AV23" i="1" s="1"/>
  <c r="K23" i="1"/>
  <c r="AZ23" i="1" s="1"/>
  <c r="O23" i="1"/>
  <c r="BD23" i="1" s="1"/>
  <c r="S23" i="1"/>
  <c r="BH23" i="1" s="1"/>
  <c r="W23" i="1"/>
  <c r="BL23" i="1" s="1"/>
  <c r="AA23" i="1"/>
  <c r="BP23" i="1" s="1"/>
  <c r="E24" i="1"/>
  <c r="AT24" i="1" s="1"/>
  <c r="I24" i="1"/>
  <c r="AX24" i="1" s="1"/>
  <c r="M24" i="1"/>
  <c r="Q24" i="1"/>
  <c r="BF24" i="1" s="1"/>
  <c r="U24" i="1"/>
  <c r="BJ24" i="1" s="1"/>
  <c r="Y24" i="1"/>
  <c r="BN24" i="1" s="1"/>
  <c r="AC24" i="1"/>
  <c r="AG24" i="1"/>
  <c r="BV24" i="1" s="1"/>
  <c r="B75" i="1"/>
  <c r="B53" i="1"/>
  <c r="F75" i="1"/>
  <c r="F53" i="1"/>
  <c r="J75" i="1"/>
  <c r="J53" i="1"/>
  <c r="N75" i="1"/>
  <c r="N53" i="1"/>
  <c r="R75" i="1"/>
  <c r="R53" i="1"/>
  <c r="V75" i="1"/>
  <c r="V53" i="1"/>
  <c r="Z75" i="1"/>
  <c r="Z53" i="1"/>
  <c r="AD75" i="1"/>
  <c r="AD53" i="1"/>
  <c r="AH28" i="1"/>
  <c r="AH22" i="1" s="1"/>
  <c r="AH70" i="1" s="1"/>
  <c r="AL28" i="1"/>
  <c r="AL22" i="1" s="1"/>
  <c r="AL70" i="1" s="1"/>
  <c r="AP28" i="1"/>
  <c r="AT28" i="1"/>
  <c r="AX28" i="1"/>
  <c r="BB28" i="1"/>
  <c r="BF28" i="1"/>
  <c r="BJ28" i="1"/>
  <c r="BN28" i="1"/>
  <c r="BR28" i="1"/>
  <c r="BV28" i="1"/>
  <c r="D33" i="1"/>
  <c r="H33" i="1"/>
  <c r="L33" i="1"/>
  <c r="P33" i="1"/>
  <c r="T33" i="1"/>
  <c r="X33" i="1"/>
  <c r="AB33" i="1"/>
  <c r="AF33" i="1"/>
  <c r="B34" i="1"/>
  <c r="H87" i="1"/>
  <c r="H81" i="1"/>
  <c r="H59" i="1"/>
  <c r="U87" i="1"/>
  <c r="U81" i="1"/>
  <c r="U59" i="1"/>
  <c r="U40" i="1"/>
  <c r="BJ40" i="1" s="1"/>
  <c r="Z87" i="1"/>
  <c r="Z81" i="1"/>
  <c r="Z59" i="1"/>
  <c r="Z40" i="1"/>
  <c r="AD87" i="1"/>
  <c r="AD81" i="1"/>
  <c r="AD59" i="1"/>
  <c r="AD40" i="1"/>
  <c r="AD41" i="1" s="1"/>
  <c r="AH35" i="1"/>
  <c r="AL35" i="1"/>
  <c r="AP35" i="1"/>
  <c r="AX35" i="1"/>
  <c r="BB41" i="1"/>
  <c r="BF41" i="1"/>
  <c r="BJ35" i="1"/>
  <c r="BN35" i="1"/>
  <c r="BN41" i="1" s="1"/>
  <c r="BR35" i="1"/>
  <c r="BV35" i="1"/>
  <c r="BV41" i="1" s="1"/>
  <c r="BL36" i="1"/>
  <c r="BL41" i="1" s="1"/>
  <c r="AL37" i="1"/>
  <c r="BJ37" i="1"/>
  <c r="BR37" i="1"/>
  <c r="AV39" i="1"/>
  <c r="AZ39" i="1"/>
  <c r="AZ41" i="1" s="1"/>
  <c r="AJ39" i="1"/>
  <c r="AO39" i="1"/>
  <c r="X40" i="1"/>
  <c r="AF40" i="1"/>
  <c r="M41" i="1"/>
  <c r="Y41" i="1"/>
  <c r="AG41" i="1"/>
  <c r="AG43" i="1"/>
  <c r="BK50" i="1"/>
  <c r="BS50" i="1"/>
  <c r="BK51" i="1"/>
  <c r="BS51" i="1"/>
  <c r="C87" i="1"/>
  <c r="C81" i="1"/>
  <c r="C59" i="1"/>
  <c r="AR39" i="1"/>
  <c r="I87" i="1"/>
  <c r="I81" i="1"/>
  <c r="I59" i="1"/>
  <c r="V87" i="1"/>
  <c r="V81" i="1"/>
  <c r="V59" i="1"/>
  <c r="V40" i="1"/>
  <c r="BK40" i="1" s="1"/>
  <c r="AA87" i="1"/>
  <c r="AA81" i="1"/>
  <c r="AA59" i="1"/>
  <c r="AE35" i="1"/>
  <c r="AI35" i="1"/>
  <c r="AQ41" i="1"/>
  <c r="AU41" i="1"/>
  <c r="AY41" i="1"/>
  <c r="BC41" i="1"/>
  <c r="BG41" i="1"/>
  <c r="BK35" i="1"/>
  <c r="BK37" i="1"/>
  <c r="BO37" i="1"/>
  <c r="BS37" i="1"/>
  <c r="BM38" i="1"/>
  <c r="BQ38" i="1"/>
  <c r="BU38" i="1"/>
  <c r="BS39" i="1"/>
  <c r="K40" i="1"/>
  <c r="AZ40" i="1" s="1"/>
  <c r="BD40" i="1"/>
  <c r="BD41" i="1" s="1"/>
  <c r="O41" i="1"/>
  <c r="BH40" i="1"/>
  <c r="BH41" i="1" s="1"/>
  <c r="S41" i="1"/>
  <c r="AA40" i="1"/>
  <c r="BP40" i="1" s="1"/>
  <c r="AB41" i="1"/>
  <c r="BK49" i="1"/>
  <c r="BS49" i="1"/>
  <c r="BT46" i="1"/>
  <c r="AI43" i="1"/>
  <c r="AQ43" i="1"/>
  <c r="AU43" i="1"/>
  <c r="AY43" i="1"/>
  <c r="BC43" i="1"/>
  <c r="BG43" i="1"/>
  <c r="BK43" i="1"/>
  <c r="BO43" i="1"/>
  <c r="BS43" i="1"/>
  <c r="AK44" i="1"/>
  <c r="AO44" i="1"/>
  <c r="AS44" i="1"/>
  <c r="AW44" i="1"/>
  <c r="BA44" i="1"/>
  <c r="BE44" i="1"/>
  <c r="BI44" i="1"/>
  <c r="BM44" i="1"/>
  <c r="BQ44" i="1"/>
  <c r="BU44" i="1"/>
  <c r="AE45" i="1"/>
  <c r="AI45" i="1"/>
  <c r="AM45" i="1"/>
  <c r="AQ45" i="1"/>
  <c r="AU45" i="1"/>
  <c r="AY45" i="1"/>
  <c r="BC45" i="1"/>
  <c r="BG45" i="1"/>
  <c r="BK45" i="1"/>
  <c r="BO45" i="1"/>
  <c r="BS45" i="1"/>
  <c r="AK46" i="1"/>
  <c r="AO46" i="1"/>
  <c r="AS46" i="1"/>
  <c r="AW46" i="1"/>
  <c r="BA46" i="1"/>
  <c r="BE46" i="1"/>
  <c r="BI46" i="1"/>
  <c r="BM46" i="1"/>
  <c r="BQ46" i="1"/>
  <c r="BU46" i="1"/>
  <c r="C47" i="1"/>
  <c r="G47" i="1"/>
  <c r="K47" i="1"/>
  <c r="O47" i="1"/>
  <c r="S47" i="1"/>
  <c r="W47" i="1"/>
  <c r="AA47" i="1"/>
  <c r="D50" i="1"/>
  <c r="AB50" i="1"/>
  <c r="AO54" i="1"/>
  <c r="BU54" i="1"/>
  <c r="AL51" i="1"/>
  <c r="AJ43" i="1"/>
  <c r="AN43" i="1"/>
  <c r="AP44" i="1"/>
  <c r="AN45" i="1"/>
  <c r="AP46" i="1"/>
  <c r="L47" i="1"/>
  <c r="P47" i="1"/>
  <c r="T47" i="1"/>
  <c r="X47" i="1"/>
  <c r="AB47" i="1"/>
  <c r="F49" i="1"/>
  <c r="C51" i="1"/>
  <c r="K51" i="1"/>
  <c r="S51" i="1"/>
  <c r="AA51" i="1"/>
  <c r="AS54" i="1"/>
  <c r="AW54" i="1"/>
  <c r="BA54" i="1"/>
  <c r="BE54" i="1"/>
  <c r="BI54" i="1"/>
  <c r="BM54" i="1"/>
  <c r="AT55" i="1"/>
  <c r="AX55" i="1"/>
  <c r="BB55" i="1"/>
  <c r="BF55" i="1"/>
  <c r="BJ55" i="1"/>
  <c r="BN55" i="1"/>
  <c r="BR55" i="1"/>
  <c r="BV55" i="1"/>
  <c r="AS56" i="1"/>
  <c r="BA56" i="1"/>
  <c r="BE56" i="1"/>
  <c r="BI56" i="1"/>
  <c r="AH51" i="1"/>
  <c r="BQ56" i="1"/>
  <c r="AI44" i="1"/>
  <c r="AM44" i="1"/>
  <c r="AO45" i="1"/>
  <c r="AW45" i="1"/>
  <c r="BM45" i="1"/>
  <c r="AI46" i="1"/>
  <c r="AM46" i="1"/>
  <c r="AQ46" i="1"/>
  <c r="AU46" i="1"/>
  <c r="AY46" i="1"/>
  <c r="BC46" i="1"/>
  <c r="BG46" i="1"/>
  <c r="BK46" i="1"/>
  <c r="BO46" i="1"/>
  <c r="BS46" i="1"/>
  <c r="C49" i="1"/>
  <c r="G49" i="1"/>
  <c r="K49" i="1"/>
  <c r="O49" i="1"/>
  <c r="S49" i="1"/>
  <c r="W49" i="1"/>
  <c r="AA49" i="1"/>
  <c r="AE49" i="1"/>
  <c r="H50" i="1"/>
  <c r="X50" i="1"/>
  <c r="AF50" i="1"/>
  <c r="BT54" i="1"/>
  <c r="AJ44" i="1"/>
  <c r="AJ49" i="1" s="1"/>
  <c r="AT45" i="1"/>
  <c r="AX45" i="1"/>
  <c r="BB45" i="1"/>
  <c r="BF45" i="1"/>
  <c r="BJ45" i="1"/>
  <c r="BN45" i="1"/>
  <c r="BR45" i="1"/>
  <c r="BV45" i="1"/>
  <c r="AJ46" i="1"/>
  <c r="AN46" i="1"/>
  <c r="AV46" i="1"/>
  <c r="AV47" i="1" s="1"/>
  <c r="BD46" i="1"/>
  <c r="BD47" i="1" s="1"/>
  <c r="BL46" i="1"/>
  <c r="BL47" i="1" s="1"/>
  <c r="AQ54" i="1"/>
  <c r="AN54" i="1"/>
  <c r="AU54" i="1"/>
  <c r="AY54" i="1"/>
  <c r="BC54" i="1"/>
  <c r="BG54" i="1"/>
  <c r="BK54" i="1"/>
  <c r="BO54" i="1"/>
  <c r="AI54" i="1"/>
  <c r="AI49" i="1" s="1"/>
  <c r="BS54" i="1"/>
  <c r="AK54" i="1"/>
  <c r="AK49" i="1" s="1"/>
  <c r="AR55" i="1"/>
  <c r="C50" i="1"/>
  <c r="AZ55" i="1"/>
  <c r="BD55" i="1"/>
  <c r="BH55" i="1"/>
  <c r="BL55" i="1"/>
  <c r="BP55" i="1"/>
  <c r="AQ56" i="1"/>
  <c r="AY56" i="1"/>
  <c r="BC56" i="1"/>
  <c r="BG56" i="1"/>
  <c r="BK56" i="1"/>
  <c r="BO56" i="1"/>
  <c r="AK56" i="1"/>
  <c r="AK51" i="1" s="1"/>
  <c r="BQ54" i="1"/>
  <c r="AH55" i="1"/>
  <c r="AH50" i="1" s="1"/>
  <c r="AL55" i="1"/>
  <c r="AL50" i="1" s="1"/>
  <c r="AP55" i="1"/>
  <c r="AE56" i="1"/>
  <c r="AI56" i="1"/>
  <c r="AI51" i="1" s="1"/>
  <c r="AM56" i="1"/>
  <c r="AU56" i="1"/>
  <c r="BS56" i="1"/>
  <c r="B63" i="1"/>
  <c r="AQ62" i="1"/>
  <c r="AQ59" i="1"/>
  <c r="N63" i="1"/>
  <c r="BC62" i="1"/>
  <c r="BC59" i="1"/>
  <c r="R63" i="1"/>
  <c r="BG62" i="1"/>
  <c r="BG59" i="1"/>
  <c r="BB63" i="1"/>
  <c r="AP60" i="1"/>
  <c r="AH60" i="1"/>
  <c r="AJ60" i="1"/>
  <c r="AL60" i="1"/>
  <c r="AM60" i="1"/>
  <c r="BC60" i="1"/>
  <c r="AO61" i="1"/>
  <c r="BU61" i="1"/>
  <c r="AL61" i="1"/>
  <c r="AM62" i="1"/>
  <c r="AT62" i="1"/>
  <c r="AT63" i="1" s="1"/>
  <c r="AE62" i="1"/>
  <c r="AX62" i="1"/>
  <c r="BJ62" i="1"/>
  <c r="BN62" i="1"/>
  <c r="BR62" i="1"/>
  <c r="W63" i="1"/>
  <c r="AI65" i="1"/>
  <c r="BV66" i="1"/>
  <c r="C72" i="1"/>
  <c r="AR67" i="1"/>
  <c r="G72" i="1"/>
  <c r="AO67" i="1"/>
  <c r="AV67" i="1"/>
  <c r="K72" i="1"/>
  <c r="AZ67" i="1"/>
  <c r="O72" i="1"/>
  <c r="BD67" i="1"/>
  <c r="AF72" i="1"/>
  <c r="BU67" i="1"/>
  <c r="AI55" i="1"/>
  <c r="AI50" i="1" s="1"/>
  <c r="AM55" i="1"/>
  <c r="AJ56" i="1"/>
  <c r="AJ51" i="1" s="1"/>
  <c r="AX60" i="1"/>
  <c r="BJ60" i="1"/>
  <c r="BN60" i="1"/>
  <c r="BR60" i="1"/>
  <c r="BV60" i="1"/>
  <c r="AS61" i="1"/>
  <c r="AW61" i="1"/>
  <c r="BM61" i="1"/>
  <c r="BQ61" i="1"/>
  <c r="C69" i="1"/>
  <c r="AR65" i="1"/>
  <c r="G69" i="1"/>
  <c r="AV68" i="1"/>
  <c r="AO65" i="1"/>
  <c r="AV65" i="1"/>
  <c r="AM66" i="1"/>
  <c r="AT66" i="1"/>
  <c r="AE66" i="1"/>
  <c r="AX66" i="1"/>
  <c r="G50" i="1"/>
  <c r="K50" i="1"/>
  <c r="O50" i="1"/>
  <c r="S50" i="1"/>
  <c r="W50" i="1"/>
  <c r="AA50" i="1"/>
  <c r="AE50" i="1"/>
  <c r="AV55" i="1"/>
  <c r="BT55" i="1"/>
  <c r="AW56" i="1"/>
  <c r="BM56" i="1"/>
  <c r="BU56" i="1"/>
  <c r="E63" i="1"/>
  <c r="BA59" i="1"/>
  <c r="BA63" i="1" s="1"/>
  <c r="L63" i="1"/>
  <c r="BE59" i="1"/>
  <c r="BE63" i="1" s="1"/>
  <c r="P63" i="1"/>
  <c r="BI59" i="1"/>
  <c r="T63" i="1"/>
  <c r="BF63" i="1"/>
  <c r="AN60" i="1"/>
  <c r="AQ60" i="1"/>
  <c r="BG60" i="1"/>
  <c r="AM61" i="1"/>
  <c r="AE61" i="1"/>
  <c r="AH61" i="1"/>
  <c r="AP61" i="1"/>
  <c r="AR62" i="1"/>
  <c r="AV62" i="1"/>
  <c r="AZ62" i="1"/>
  <c r="BP62" i="1"/>
  <c r="AL62" i="1"/>
  <c r="BI62" i="1"/>
  <c r="O63" i="1"/>
  <c r="AN66" i="1"/>
  <c r="AO66" i="1"/>
  <c r="B73" i="1"/>
  <c r="AQ68" i="1"/>
  <c r="F73" i="1"/>
  <c r="AU68" i="1"/>
  <c r="AN68" i="1"/>
  <c r="AY68" i="1"/>
  <c r="N73" i="1"/>
  <c r="BC68" i="1"/>
  <c r="R73" i="1"/>
  <c r="BG68" i="1"/>
  <c r="V73" i="1"/>
  <c r="BK68" i="1"/>
  <c r="Z73" i="1"/>
  <c r="BO68" i="1"/>
  <c r="AI68" i="1"/>
  <c r="BS68" i="1"/>
  <c r="AR68" i="1"/>
  <c r="F63" i="1"/>
  <c r="AU62" i="1"/>
  <c r="AU59" i="1"/>
  <c r="AR60" i="1"/>
  <c r="AV60" i="1"/>
  <c r="AZ60" i="1"/>
  <c r="BP60" i="1"/>
  <c r="AE60" i="1"/>
  <c r="AU61" i="1"/>
  <c r="AY61" i="1"/>
  <c r="BK61" i="1"/>
  <c r="BO61" i="1"/>
  <c r="AI61" i="1"/>
  <c r="BS61" i="1"/>
  <c r="AK61" i="1"/>
  <c r="AJ61" i="1"/>
  <c r="BV62" i="1"/>
  <c r="S63" i="1"/>
  <c r="O69" i="1"/>
  <c r="BD68" i="1"/>
  <c r="BD65" i="1"/>
  <c r="S69" i="1"/>
  <c r="BH67" i="1"/>
  <c r="BH65" i="1"/>
  <c r="W69" i="1"/>
  <c r="BL68" i="1"/>
  <c r="BL67" i="1"/>
  <c r="BL65" i="1"/>
  <c r="AA69" i="1"/>
  <c r="BP67" i="1"/>
  <c r="BP65" i="1"/>
  <c r="BP69" i="1" s="1"/>
  <c r="AR66" i="1"/>
  <c r="AV66" i="1"/>
  <c r="AZ66" i="1"/>
  <c r="BD66" i="1"/>
  <c r="BH66" i="1"/>
  <c r="BL66" i="1"/>
  <c r="BP66" i="1"/>
  <c r="AM59" i="1"/>
  <c r="AJ65" i="1"/>
  <c r="AN65" i="1"/>
  <c r="AH66" i="1"/>
  <c r="AL66" i="1"/>
  <c r="AP66" i="1"/>
  <c r="AS67" i="1"/>
  <c r="AW67" i="1"/>
  <c r="BA67" i="1"/>
  <c r="BE67" i="1"/>
  <c r="BE69" i="1" s="1"/>
  <c r="BI67" i="1"/>
  <c r="BM67" i="1"/>
  <c r="BQ67" i="1"/>
  <c r="AO68" i="1"/>
  <c r="BU68" i="1"/>
  <c r="AL68" i="1"/>
  <c r="I71" i="1"/>
  <c r="M71" i="1"/>
  <c r="Q71" i="1"/>
  <c r="U71" i="1"/>
  <c r="Y71" i="1"/>
  <c r="AC71" i="1"/>
  <c r="AI62" i="1"/>
  <c r="E69" i="1"/>
  <c r="I69" i="1"/>
  <c r="M69" i="1"/>
  <c r="Q69" i="1"/>
  <c r="AN69" i="1" s="1"/>
  <c r="U69" i="1"/>
  <c r="Y69" i="1"/>
  <c r="AC69" i="1"/>
  <c r="AI66" i="1"/>
  <c r="E72" i="1"/>
  <c r="AM67" i="1"/>
  <c r="I72" i="1"/>
  <c r="AE67" i="1"/>
  <c r="BT67" i="1" s="1"/>
  <c r="AX67" i="1"/>
  <c r="BF67" i="1"/>
  <c r="BN67" i="1"/>
  <c r="AS68" i="1"/>
  <c r="AS69" i="1" s="1"/>
  <c r="D73" i="1"/>
  <c r="AW68" i="1"/>
  <c r="H73" i="1"/>
  <c r="BA68" i="1"/>
  <c r="L73" i="1"/>
  <c r="BE68" i="1"/>
  <c r="P73" i="1"/>
  <c r="BI68" i="1"/>
  <c r="BI69" i="1" s="1"/>
  <c r="T73" i="1"/>
  <c r="BM68" i="1"/>
  <c r="BM69" i="1" s="1"/>
  <c r="X73" i="1"/>
  <c r="BQ68" i="1"/>
  <c r="AB73" i="1"/>
  <c r="B72" i="1"/>
  <c r="F72" i="1"/>
  <c r="J72" i="1"/>
  <c r="N72" i="1"/>
  <c r="R72" i="1"/>
  <c r="V72" i="1"/>
  <c r="Z72" i="1"/>
  <c r="AD72" i="1"/>
  <c r="AI73" i="1"/>
  <c r="AT65" i="1"/>
  <c r="AT69" i="1" s="1"/>
  <c r="AX65" i="1"/>
  <c r="BB65" i="1"/>
  <c r="BB69" i="1" s="1"/>
  <c r="BF65" i="1"/>
  <c r="BJ65" i="1"/>
  <c r="BJ69" i="1" s="1"/>
  <c r="BN65" i="1"/>
  <c r="BR65" i="1"/>
  <c r="BR69" i="1" s="1"/>
  <c r="AJ66" i="1"/>
  <c r="AQ67" i="1"/>
  <c r="AQ69" i="1" s="1"/>
  <c r="AU67" i="1"/>
  <c r="AU69" i="1" s="1"/>
  <c r="AY67" i="1"/>
  <c r="BC67" i="1"/>
  <c r="BC69" i="1" s="1"/>
  <c r="BG67" i="1"/>
  <c r="BG69" i="1" s="1"/>
  <c r="BK67" i="1"/>
  <c r="BK69" i="1" s="1"/>
  <c r="BO67" i="1"/>
  <c r="BO69" i="1" s="1"/>
  <c r="AI67" i="1"/>
  <c r="BS67" i="1"/>
  <c r="BS69" i="1" s="1"/>
  <c r="AK67" i="1"/>
  <c r="AJ67" i="1"/>
  <c r="AH68" i="1"/>
  <c r="AH73" i="1" s="1"/>
  <c r="AP68" i="1"/>
  <c r="AX68" i="1"/>
  <c r="BF68" i="1"/>
  <c r="BN68" i="1"/>
  <c r="C71" i="1"/>
  <c r="G71" i="1"/>
  <c r="K71" i="1"/>
  <c r="O71" i="1"/>
  <c r="S71" i="1"/>
  <c r="W71" i="1"/>
  <c r="AI71" i="1"/>
  <c r="AG71" i="1"/>
  <c r="AE68" i="1"/>
  <c r="BT68" i="1" s="1"/>
  <c r="AM68" i="1"/>
  <c r="E71" i="1"/>
  <c r="G73" i="1"/>
  <c r="AP76" i="1"/>
  <c r="AH76" i="1"/>
  <c r="AH71" i="1" s="1"/>
  <c r="AJ76" i="1"/>
  <c r="AJ71" i="1" s="1"/>
  <c r="AL76" i="1"/>
  <c r="AO77" i="1"/>
  <c r="BU77" i="1"/>
  <c r="AL77" i="1"/>
  <c r="AL72" i="1" s="1"/>
  <c r="AT76" i="1"/>
  <c r="AX76" i="1"/>
  <c r="BB76" i="1"/>
  <c r="BF76" i="1"/>
  <c r="BJ76" i="1"/>
  <c r="BN76" i="1"/>
  <c r="BR76" i="1"/>
  <c r="BV76" i="1"/>
  <c r="AO76" i="1"/>
  <c r="AS77" i="1"/>
  <c r="AW77" i="1"/>
  <c r="BA77" i="1"/>
  <c r="BE77" i="1"/>
  <c r="BI77" i="1"/>
  <c r="BM77" i="1"/>
  <c r="BQ77" i="1"/>
  <c r="AN77" i="1"/>
  <c r="BD78" i="1"/>
  <c r="BH78" i="1"/>
  <c r="BL78" i="1"/>
  <c r="AA71" i="1"/>
  <c r="D72" i="1"/>
  <c r="H72" i="1"/>
  <c r="L72" i="1"/>
  <c r="P72" i="1"/>
  <c r="T72" i="1"/>
  <c r="X72" i="1"/>
  <c r="AB72" i="1"/>
  <c r="AN76" i="1"/>
  <c r="AM77" i="1"/>
  <c r="AE77" i="1"/>
  <c r="AK77" i="1" s="1"/>
  <c r="AK72" i="1" s="1"/>
  <c r="AH77" i="1"/>
  <c r="AH72" i="1" s="1"/>
  <c r="AP77" i="1"/>
  <c r="AR76" i="1"/>
  <c r="AV76" i="1"/>
  <c r="AZ76" i="1"/>
  <c r="BD76" i="1"/>
  <c r="BH76" i="1"/>
  <c r="BL76" i="1"/>
  <c r="BP76" i="1"/>
  <c r="AE76" i="1"/>
  <c r="AQ77" i="1"/>
  <c r="AU77" i="1"/>
  <c r="AY77" i="1"/>
  <c r="BC77" i="1"/>
  <c r="BG77" i="1"/>
  <c r="BK77" i="1"/>
  <c r="BO77" i="1"/>
  <c r="AI77" i="1"/>
  <c r="AI72" i="1" s="1"/>
  <c r="BS77" i="1"/>
  <c r="AJ77" i="1"/>
  <c r="AJ72" i="1" s="1"/>
  <c r="AR78" i="1"/>
  <c r="BB78" i="1"/>
  <c r="BF78" i="1"/>
  <c r="BJ78" i="1"/>
  <c r="BN78" i="1"/>
  <c r="AV78" i="1"/>
  <c r="BP78" i="1"/>
  <c r="BD81" i="1"/>
  <c r="O85" i="1"/>
  <c r="BH81" i="1"/>
  <c r="S85" i="1"/>
  <c r="BL81" i="1"/>
  <c r="W85" i="1"/>
  <c r="BL83" i="1"/>
  <c r="BL84" i="1"/>
  <c r="BB81" i="1"/>
  <c r="AK82" i="1"/>
  <c r="BB82" i="1"/>
  <c r="BF82" i="1"/>
  <c r="BJ82" i="1"/>
  <c r="BN82" i="1"/>
  <c r="BR82" i="1"/>
  <c r="AT83" i="1"/>
  <c r="AX83" i="1"/>
  <c r="BB83" i="1"/>
  <c r="BF83" i="1"/>
  <c r="BJ83" i="1"/>
  <c r="BN83" i="1"/>
  <c r="BR83" i="1"/>
  <c r="AK84" i="1"/>
  <c r="BB84" i="1"/>
  <c r="BF84" i="1"/>
  <c r="BJ84" i="1"/>
  <c r="BN84" i="1"/>
  <c r="BR84" i="1"/>
  <c r="L85" i="1"/>
  <c r="BA81" i="1"/>
  <c r="P85" i="1"/>
  <c r="BE81" i="1"/>
  <c r="T85" i="1"/>
  <c r="BI81" i="1"/>
  <c r="AQ82" i="1"/>
  <c r="AY82" i="1"/>
  <c r="BC82" i="1"/>
  <c r="BG82" i="1"/>
  <c r="BK82" i="1"/>
  <c r="BO82" i="1"/>
  <c r="BS82" i="1"/>
  <c r="AQ83" i="1"/>
  <c r="AY83" i="1"/>
  <c r="BC83" i="1"/>
  <c r="BG83" i="1"/>
  <c r="BK83" i="1"/>
  <c r="BO83" i="1"/>
  <c r="AQ84" i="1"/>
  <c r="AU84" i="1"/>
  <c r="AY84" i="1"/>
  <c r="BC84" i="1"/>
  <c r="BG84" i="1"/>
  <c r="BK84" i="1"/>
  <c r="BO84" i="1"/>
  <c r="BS84" i="1"/>
  <c r="AT78" i="1"/>
  <c r="AX78" i="1"/>
  <c r="E85" i="1"/>
  <c r="AM81" i="1"/>
  <c r="Q85" i="1"/>
  <c r="BF87" i="1"/>
  <c r="AT81" i="1"/>
  <c r="AR82" i="1"/>
  <c r="AZ82" i="1"/>
  <c r="BD82" i="1"/>
  <c r="BH82" i="1"/>
  <c r="BL82" i="1"/>
  <c r="BP82" i="1"/>
  <c r="BU82" i="1"/>
  <c r="AR83" i="1"/>
  <c r="AZ83" i="1"/>
  <c r="BD83" i="1"/>
  <c r="BH83" i="1"/>
  <c r="AR84" i="1"/>
  <c r="AZ84" i="1"/>
  <c r="BD84" i="1"/>
  <c r="BH84" i="1"/>
  <c r="AQ81" i="1"/>
  <c r="B85" i="1"/>
  <c r="AU81" i="1"/>
  <c r="F85" i="1"/>
  <c r="BC81" i="1"/>
  <c r="N85" i="1"/>
  <c r="BG81" i="1"/>
  <c r="BG85" i="1" s="1"/>
  <c r="R85" i="1"/>
  <c r="AS82" i="1"/>
  <c r="AW82" i="1"/>
  <c r="BA82" i="1"/>
  <c r="BE82" i="1"/>
  <c r="BI82" i="1"/>
  <c r="BM82" i="1"/>
  <c r="BQ82" i="1"/>
  <c r="BV82" i="1"/>
  <c r="AS83" i="1"/>
  <c r="BA83" i="1"/>
  <c r="BE83" i="1"/>
  <c r="BI83" i="1"/>
  <c r="BQ83" i="1"/>
  <c r="BV83" i="1"/>
  <c r="AS84" i="1"/>
  <c r="BA84" i="1"/>
  <c r="BE84" i="1"/>
  <c r="BI84" i="1"/>
  <c r="BQ84" i="1"/>
  <c r="BV84" i="1"/>
  <c r="AH82" i="1"/>
  <c r="AL82" i="1"/>
  <c r="AP82" i="1"/>
  <c r="AT82" i="1"/>
  <c r="AX82" i="1"/>
  <c r="AE83" i="1"/>
  <c r="AI83" i="1"/>
  <c r="AM83" i="1"/>
  <c r="AU83" i="1"/>
  <c r="BS83" i="1"/>
  <c r="AJ84" i="1"/>
  <c r="AN84" i="1"/>
  <c r="AV84" i="1"/>
  <c r="AT91" i="1"/>
  <c r="E93" i="1"/>
  <c r="AT92" i="1"/>
  <c r="AT88" i="1"/>
  <c r="AT89" i="1"/>
  <c r="AM87" i="1"/>
  <c r="AT90" i="1"/>
  <c r="BA90" i="1"/>
  <c r="BA91" i="1"/>
  <c r="L93" i="1"/>
  <c r="BA92" i="1"/>
  <c r="BA88" i="1"/>
  <c r="BA89" i="1"/>
  <c r="BE90" i="1"/>
  <c r="BE91" i="1"/>
  <c r="P93" i="1"/>
  <c r="BE92" i="1"/>
  <c r="BE88" i="1"/>
  <c r="BE89" i="1"/>
  <c r="AY88" i="1"/>
  <c r="BK88" i="1"/>
  <c r="BO88" i="1"/>
  <c r="AI88" i="1"/>
  <c r="BS88" i="1"/>
  <c r="AX89" i="1"/>
  <c r="BJ89" i="1"/>
  <c r="BN89" i="1"/>
  <c r="BR89" i="1"/>
  <c r="AV90" i="1"/>
  <c r="AZ90" i="1"/>
  <c r="BP90" i="1"/>
  <c r="BU90" i="1"/>
  <c r="AV91" i="1"/>
  <c r="AZ91" i="1"/>
  <c r="BP91" i="1"/>
  <c r="BU91" i="1"/>
  <c r="AZ92" i="1"/>
  <c r="BP92" i="1"/>
  <c r="AI82" i="1"/>
  <c r="AU82" i="1"/>
  <c r="AJ83" i="1"/>
  <c r="AV83" i="1"/>
  <c r="AW84" i="1"/>
  <c r="BM84" i="1"/>
  <c r="BU84" i="1"/>
  <c r="BB91" i="1"/>
  <c r="M93" i="1"/>
  <c r="BB92" i="1"/>
  <c r="BB88" i="1"/>
  <c r="BB89" i="1"/>
  <c r="BB90" i="1"/>
  <c r="BF91" i="1"/>
  <c r="Q93" i="1"/>
  <c r="BF92" i="1"/>
  <c r="BF88" i="1"/>
  <c r="BF89" i="1"/>
  <c r="BF90" i="1"/>
  <c r="BA87" i="1"/>
  <c r="BI87" i="1"/>
  <c r="AV88" i="1"/>
  <c r="AZ88" i="1"/>
  <c r="BP88" i="1"/>
  <c r="BU88" i="1"/>
  <c r="AY89" i="1"/>
  <c r="BK89" i="1"/>
  <c r="AW90" i="1"/>
  <c r="BI90" i="1"/>
  <c r="BM90" i="1"/>
  <c r="BQ90" i="1"/>
  <c r="BV90" i="1"/>
  <c r="AW91" i="1"/>
  <c r="BM91" i="1"/>
  <c r="BQ91" i="1"/>
  <c r="BV91" i="1"/>
  <c r="AW92" i="1"/>
  <c r="BI92" i="1"/>
  <c r="BQ92" i="1"/>
  <c r="BV92" i="1"/>
  <c r="AJ82" i="1"/>
  <c r="AV82" i="1"/>
  <c r="AW83" i="1"/>
  <c r="BM83" i="1"/>
  <c r="BU83" i="1"/>
  <c r="AT84" i="1"/>
  <c r="AX84" i="1"/>
  <c r="AT87" i="1"/>
  <c r="AT93" i="1" s="1"/>
  <c r="BB87" i="1"/>
  <c r="BB93" i="1" s="1"/>
  <c r="AW88" i="1"/>
  <c r="BI88" i="1"/>
  <c r="BM88" i="1"/>
  <c r="BQ88" i="1"/>
  <c r="AL88" i="1"/>
  <c r="BV88" i="1"/>
  <c r="AV89" i="1"/>
  <c r="AZ89" i="1"/>
  <c r="BP89" i="1"/>
  <c r="BU89" i="1"/>
  <c r="AX90" i="1"/>
  <c r="BJ90" i="1"/>
  <c r="BN90" i="1"/>
  <c r="BR90" i="1"/>
  <c r="AX91" i="1"/>
  <c r="BJ91" i="1"/>
  <c r="BN91" i="1"/>
  <c r="BR91" i="1"/>
  <c r="AX92" i="1"/>
  <c r="BJ92" i="1"/>
  <c r="BN92" i="1"/>
  <c r="BR92" i="1"/>
  <c r="AI84" i="1"/>
  <c r="AN87" i="1"/>
  <c r="BE87" i="1"/>
  <c r="BE93" i="1" s="1"/>
  <c r="AX88" i="1"/>
  <c r="AE88" i="1"/>
  <c r="BJ88" i="1"/>
  <c r="AO88" i="1"/>
  <c r="AH88" i="1"/>
  <c r="BN88" i="1"/>
  <c r="BR88" i="1"/>
  <c r="AW89" i="1"/>
  <c r="BI89" i="1"/>
  <c r="BM89" i="1"/>
  <c r="BQ89" i="1"/>
  <c r="BV89" i="1"/>
  <c r="AY90" i="1"/>
  <c r="BK90" i="1"/>
  <c r="BO90" i="1"/>
  <c r="BS90" i="1"/>
  <c r="AY91" i="1"/>
  <c r="BK91" i="1"/>
  <c r="BS91" i="1"/>
  <c r="AY92" i="1"/>
  <c r="BK92" i="1"/>
  <c r="BO92" i="1"/>
  <c r="BS92" i="1"/>
  <c r="AQ87" i="1"/>
  <c r="AU87" i="1"/>
  <c r="BC87" i="1"/>
  <c r="BG87" i="1"/>
  <c r="BD88" i="1"/>
  <c r="BH88" i="1"/>
  <c r="AJ89" i="1"/>
  <c r="AO90" i="1"/>
  <c r="AH91" i="1"/>
  <c r="AL91" i="1"/>
  <c r="AQ91" i="1"/>
  <c r="AU91" i="1"/>
  <c r="BC91" i="1"/>
  <c r="BG91" i="1"/>
  <c r="BO91" i="1"/>
  <c r="AE92" i="1"/>
  <c r="AI92" i="1"/>
  <c r="AV92" i="1"/>
  <c r="BD92" i="1"/>
  <c r="BH92" i="1"/>
  <c r="O93" i="1"/>
  <c r="S93" i="1"/>
  <c r="W93" i="1"/>
  <c r="BD87" i="1"/>
  <c r="BH87" i="1"/>
  <c r="BL87" i="1"/>
  <c r="BL93" i="1" s="1"/>
  <c r="AJ88" i="1"/>
  <c r="AK89" i="1"/>
  <c r="AO89" i="1"/>
  <c r="AH90" i="1"/>
  <c r="AL90" i="1"/>
  <c r="AQ90" i="1"/>
  <c r="AU90" i="1"/>
  <c r="BC90" i="1"/>
  <c r="BG90" i="1"/>
  <c r="AE91" i="1"/>
  <c r="BD91" i="1"/>
  <c r="BH91" i="1"/>
  <c r="AJ92" i="1"/>
  <c r="BM92" i="1"/>
  <c r="BU92" i="1"/>
  <c r="AQ89" i="1"/>
  <c r="AU89" i="1"/>
  <c r="BC89" i="1"/>
  <c r="BG89" i="1"/>
  <c r="BO89" i="1"/>
  <c r="BS89" i="1"/>
  <c r="AE90" i="1"/>
  <c r="AI90" i="1"/>
  <c r="BD90" i="1"/>
  <c r="BH90" i="1"/>
  <c r="AJ91" i="1"/>
  <c r="BI91" i="1"/>
  <c r="AJ90" i="1"/>
  <c r="AQ92" i="1"/>
  <c r="AU92" i="1"/>
  <c r="BC92" i="1"/>
  <c r="BG92" i="1"/>
  <c r="BD93" i="1" l="1"/>
  <c r="BM47" i="1"/>
  <c r="BQ21" i="1"/>
  <c r="BA21" i="1"/>
  <c r="AZ47" i="1"/>
  <c r="J33" i="1"/>
  <c r="BN21" i="1"/>
  <c r="BQ69" i="1"/>
  <c r="BA69" i="1"/>
  <c r="BI47" i="1"/>
  <c r="AS47" i="1"/>
  <c r="BM21" i="1"/>
  <c r="AX38" i="1"/>
  <c r="AX41" i="1" s="1"/>
  <c r="AE38" i="1"/>
  <c r="AK38" i="1" s="1"/>
  <c r="I40" i="1"/>
  <c r="AX40" i="1" s="1"/>
  <c r="BT19" i="1"/>
  <c r="AE7" i="1"/>
  <c r="BF21" i="1"/>
  <c r="BL21" i="1"/>
  <c r="BD21" i="1"/>
  <c r="AN93" i="1"/>
  <c r="BF85" i="1"/>
  <c r="BE47" i="1"/>
  <c r="BK41" i="1"/>
  <c r="AA41" i="1"/>
  <c r="BR24" i="1"/>
  <c r="BB24" i="1"/>
  <c r="AS41" i="1"/>
  <c r="BI21" i="1"/>
  <c r="AS21" i="1"/>
  <c r="BP47" i="1"/>
  <c r="Z33" i="1"/>
  <c r="AX21" i="1"/>
  <c r="BC85" i="1"/>
  <c r="AQ85" i="1"/>
  <c r="AL71" i="1"/>
  <c r="BI63" i="1"/>
  <c r="BQ47" i="1"/>
  <c r="BA47" i="1"/>
  <c r="W41" i="1"/>
  <c r="BP41" i="1"/>
  <c r="J41" i="1"/>
  <c r="BE21" i="1"/>
  <c r="BH47" i="1"/>
  <c r="BV21" i="1"/>
  <c r="BH21" i="1"/>
  <c r="AV21" i="1"/>
  <c r="BV15" i="1"/>
  <c r="BS15" i="1"/>
  <c r="BC15" i="1"/>
  <c r="AK91" i="1"/>
  <c r="AQ93" i="1"/>
  <c r="AM93" i="1"/>
  <c r="AU85" i="1"/>
  <c r="BI85" i="1"/>
  <c r="BA85" i="1"/>
  <c r="BN69" i="1"/>
  <c r="AX69" i="1"/>
  <c r="BL69" i="1"/>
  <c r="BH69" i="1"/>
  <c r="AK60" i="1"/>
  <c r="AK62" i="1"/>
  <c r="AQ63" i="1"/>
  <c r="BK47" i="1"/>
  <c r="AU47" i="1"/>
  <c r="BP81" i="1"/>
  <c r="AA85" i="1"/>
  <c r="BP83" i="1"/>
  <c r="BP84" i="1"/>
  <c r="V63" i="1"/>
  <c r="BK62" i="1"/>
  <c r="BK59" i="1"/>
  <c r="BK60" i="1"/>
  <c r="I85" i="1"/>
  <c r="AX81" i="1"/>
  <c r="AX85" i="1" s="1"/>
  <c r="AR81" i="1"/>
  <c r="AR85" i="1" s="1"/>
  <c r="C85" i="1"/>
  <c r="BV43" i="1"/>
  <c r="BV46" i="1"/>
  <c r="BV44" i="1"/>
  <c r="BU40" i="1"/>
  <c r="BU41" i="1" s="1"/>
  <c r="AL40" i="1"/>
  <c r="BS40" i="1"/>
  <c r="BS41" i="1" s="1"/>
  <c r="AE93" i="1"/>
  <c r="BS87" i="1"/>
  <c r="BO81" i="1"/>
  <c r="BO85" i="1" s="1"/>
  <c r="AI81" i="1"/>
  <c r="Z85" i="1"/>
  <c r="U85" i="1"/>
  <c r="BJ81" i="1"/>
  <c r="BJ85" i="1" s="1"/>
  <c r="H93" i="1"/>
  <c r="AW87" i="1"/>
  <c r="AW93" i="1" s="1"/>
  <c r="AF79" i="1"/>
  <c r="AF57" i="1"/>
  <c r="BU33" i="1"/>
  <c r="AL33" i="1"/>
  <c r="P79" i="1"/>
  <c r="BE79" i="1" s="1"/>
  <c r="P57" i="1"/>
  <c r="BE57" i="1" s="1"/>
  <c r="BE33" i="1"/>
  <c r="BE34" i="1" s="1"/>
  <c r="BO78" i="1"/>
  <c r="BO76" i="1"/>
  <c r="BO75" i="1"/>
  <c r="AI75" i="1"/>
  <c r="Z70" i="1"/>
  <c r="BG78" i="1"/>
  <c r="R80" i="1"/>
  <c r="BG76" i="1"/>
  <c r="BG75" i="1"/>
  <c r="R70" i="1"/>
  <c r="AY76" i="1"/>
  <c r="AY75" i="1"/>
  <c r="J70" i="1"/>
  <c r="AQ78" i="1"/>
  <c r="B80" i="1"/>
  <c r="AQ76" i="1"/>
  <c r="AQ75" i="1"/>
  <c r="B70" i="1"/>
  <c r="U48" i="1"/>
  <c r="BJ22" i="1"/>
  <c r="BV69" i="1"/>
  <c r="AF41" i="1"/>
  <c r="K41" i="1"/>
  <c r="AO59" i="1"/>
  <c r="AV61" i="1"/>
  <c r="AV59" i="1"/>
  <c r="AV63" i="1" s="1"/>
  <c r="G63" i="1"/>
  <c r="BD31" i="1"/>
  <c r="O25" i="1"/>
  <c r="BD25" i="1" s="1"/>
  <c r="BR77" i="1"/>
  <c r="BR75" i="1"/>
  <c r="AC70" i="1"/>
  <c r="BJ77" i="1"/>
  <c r="BJ75" i="1"/>
  <c r="U70" i="1"/>
  <c r="BB77" i="1"/>
  <c r="BB75" i="1"/>
  <c r="M70" i="1"/>
  <c r="AM75" i="1"/>
  <c r="AT75" i="1"/>
  <c r="AT77" i="1"/>
  <c r="E70" i="1"/>
  <c r="BR47" i="1"/>
  <c r="BN47" i="1"/>
  <c r="BJ47" i="1"/>
  <c r="BF47" i="1"/>
  <c r="BB47" i="1"/>
  <c r="AX47" i="1"/>
  <c r="AV41" i="1"/>
  <c r="AF85" i="1"/>
  <c r="BU81" i="1"/>
  <c r="BU85" i="1" s="1"/>
  <c r="AL81" i="1"/>
  <c r="AL85" i="1" s="1"/>
  <c r="AC93" i="1"/>
  <c r="BQ87" i="1"/>
  <c r="AJ87" i="1"/>
  <c r="J93" i="1"/>
  <c r="AY87" i="1"/>
  <c r="BQ55" i="1"/>
  <c r="AJ53" i="1"/>
  <c r="AJ48" i="1" s="1"/>
  <c r="BQ53" i="1"/>
  <c r="BI55" i="1"/>
  <c r="BI53" i="1"/>
  <c r="BA55" i="1"/>
  <c r="BA53" i="1"/>
  <c r="AS55" i="1"/>
  <c r="AS53" i="1"/>
  <c r="D48" i="1"/>
  <c r="AE69" i="1"/>
  <c r="AK65" i="1"/>
  <c r="BT65" i="1"/>
  <c r="U41" i="1"/>
  <c r="AT25" i="1"/>
  <c r="AC79" i="1"/>
  <c r="AC57" i="1"/>
  <c r="BR57" i="1" s="1"/>
  <c r="BR33" i="1"/>
  <c r="BJ23" i="1"/>
  <c r="M79" i="1"/>
  <c r="BB79" i="1" s="1"/>
  <c r="M57" i="1"/>
  <c r="BB57" i="1" s="1"/>
  <c r="BB33" i="1"/>
  <c r="I79" i="1"/>
  <c r="I57" i="1"/>
  <c r="AE33" i="1"/>
  <c r="AX33" i="1"/>
  <c r="AX34" i="1" s="1"/>
  <c r="E79" i="1"/>
  <c r="E57" i="1"/>
  <c r="AT33" i="1"/>
  <c r="R48" i="1"/>
  <c r="BG22" i="1"/>
  <c r="BQ15" i="1"/>
  <c r="AC41" i="1"/>
  <c r="BN25" i="1"/>
  <c r="BT31" i="1"/>
  <c r="AE25" i="1"/>
  <c r="BT25" i="1" s="1"/>
  <c r="AK31" i="1"/>
  <c r="AK25" i="1" s="1"/>
  <c r="BV23" i="1"/>
  <c r="AE70" i="1"/>
  <c r="BT70" i="1" s="1"/>
  <c r="BT22" i="1"/>
  <c r="BT75" i="1"/>
  <c r="BP54" i="1"/>
  <c r="BP56" i="1"/>
  <c r="BP53" i="1"/>
  <c r="W79" i="1"/>
  <c r="BL79" i="1" s="1"/>
  <c r="W57" i="1"/>
  <c r="BL57" i="1" s="1"/>
  <c r="BL33" i="1"/>
  <c r="O48" i="1"/>
  <c r="BD49" i="1" s="1"/>
  <c r="BD22" i="1"/>
  <c r="BD77" i="1"/>
  <c r="BD75" i="1"/>
  <c r="O70" i="1"/>
  <c r="BD72" i="1" s="1"/>
  <c r="AZ54" i="1"/>
  <c r="AZ56" i="1"/>
  <c r="AZ53" i="1"/>
  <c r="AR77" i="1"/>
  <c r="AR75" i="1"/>
  <c r="C70" i="1"/>
  <c r="P48" i="1"/>
  <c r="BE22" i="1"/>
  <c r="AY66" i="1"/>
  <c r="J69" i="1"/>
  <c r="AY65" i="1"/>
  <c r="BB25" i="1"/>
  <c r="BS57" i="1"/>
  <c r="BK79" i="1"/>
  <c r="AU57" i="1"/>
  <c r="AQ79" i="1"/>
  <c r="AQ24" i="1"/>
  <c r="BK15" i="1"/>
  <c r="AU15" i="1"/>
  <c r="AW24" i="1"/>
  <c r="AQ23" i="1"/>
  <c r="AL65" i="1"/>
  <c r="AL69" i="1" s="1"/>
  <c r="BU65" i="1"/>
  <c r="AF69" i="1"/>
  <c r="BU66" i="1"/>
  <c r="AP65" i="1"/>
  <c r="AW65" i="1"/>
  <c r="H69" i="1"/>
  <c r="AP69" i="1" s="1"/>
  <c r="AW66" i="1"/>
  <c r="AK90" i="1"/>
  <c r="BG93" i="1"/>
  <c r="AK83" i="1"/>
  <c r="BH85" i="1"/>
  <c r="BT77" i="1"/>
  <c r="AE72" i="1"/>
  <c r="BT72" i="1" s="1"/>
  <c r="AT71" i="1"/>
  <c r="BO72" i="1"/>
  <c r="AY72" i="1"/>
  <c r="AT72" i="1"/>
  <c r="BR71" i="1"/>
  <c r="BB71" i="1"/>
  <c r="AU63" i="1"/>
  <c r="BD50" i="1"/>
  <c r="BC63" i="1"/>
  <c r="BG47" i="1"/>
  <c r="AQ47" i="1"/>
  <c r="AE87" i="1"/>
  <c r="BT90" i="1" s="1"/>
  <c r="AE81" i="1"/>
  <c r="BT83" i="1" s="1"/>
  <c r="AE59" i="1"/>
  <c r="BT62" i="1" s="1"/>
  <c r="AK35" i="1"/>
  <c r="BT35" i="1"/>
  <c r="AB93" i="1"/>
  <c r="BP87" i="1"/>
  <c r="BK81" i="1"/>
  <c r="BK85" i="1" s="1"/>
  <c r="V85" i="1"/>
  <c r="I93" i="1"/>
  <c r="AX87" i="1"/>
  <c r="AX93" i="1" s="1"/>
  <c r="AR89" i="1"/>
  <c r="AR90" i="1"/>
  <c r="AR91" i="1"/>
  <c r="AR87" i="1"/>
  <c r="C93" i="1"/>
  <c r="AR92" i="1"/>
  <c r="AR88" i="1"/>
  <c r="BM40" i="1"/>
  <c r="BM41" i="1" s="1"/>
  <c r="AH40" i="1"/>
  <c r="BJ41" i="1"/>
  <c r="AI40" i="1"/>
  <c r="BO40" i="1"/>
  <c r="BO41" i="1" s="1"/>
  <c r="AI87" i="1"/>
  <c r="AA93" i="1"/>
  <c r="BO87" i="1"/>
  <c r="U93" i="1"/>
  <c r="BJ87" i="1"/>
  <c r="BJ93" i="1" s="1"/>
  <c r="AB79" i="1"/>
  <c r="AB80" i="1" s="1"/>
  <c r="AB57" i="1"/>
  <c r="AB58" i="1" s="1"/>
  <c r="BQ33" i="1"/>
  <c r="AJ33" i="1"/>
  <c r="L79" i="1"/>
  <c r="BA79" i="1" s="1"/>
  <c r="L57" i="1"/>
  <c r="BA57" i="1" s="1"/>
  <c r="BA33" i="1"/>
  <c r="BA34" i="1" s="1"/>
  <c r="AT34" i="1"/>
  <c r="AD58" i="1"/>
  <c r="BS55" i="1"/>
  <c r="AK53" i="1"/>
  <c r="BS53" i="1"/>
  <c r="V58" i="1"/>
  <c r="BK55" i="1"/>
  <c r="BK53" i="1"/>
  <c r="N58" i="1"/>
  <c r="BC55" i="1"/>
  <c r="BC53" i="1"/>
  <c r="F58" i="1"/>
  <c r="AU55" i="1"/>
  <c r="AU53" i="1"/>
  <c r="AU58" i="1" s="1"/>
  <c r="F48" i="1"/>
  <c r="AG70" i="1"/>
  <c r="BV71" i="1" s="1"/>
  <c r="BV22" i="1"/>
  <c r="Q48" i="1"/>
  <c r="BF27" i="1"/>
  <c r="BF26" i="1"/>
  <c r="BF22" i="1"/>
  <c r="X41" i="1"/>
  <c r="AG63" i="1"/>
  <c r="BV61" i="1"/>
  <c r="BV59" i="1"/>
  <c r="AC63" i="1"/>
  <c r="BR61" i="1"/>
  <c r="BR59" i="1"/>
  <c r="Y63" i="1"/>
  <c r="BN61" i="1"/>
  <c r="BN59" i="1"/>
  <c r="AZ61" i="1"/>
  <c r="AZ59" i="1"/>
  <c r="K63" i="1"/>
  <c r="AV81" i="1"/>
  <c r="AV85" i="1" s="1"/>
  <c r="G85" i="1"/>
  <c r="AO81" i="1"/>
  <c r="AV31" i="1"/>
  <c r="G25" i="1"/>
  <c r="AV25" i="1" s="1"/>
  <c r="AO31" i="1"/>
  <c r="BV56" i="1"/>
  <c r="BV53" i="1"/>
  <c r="AG48" i="1"/>
  <c r="BV54" i="1"/>
  <c r="BN56" i="1"/>
  <c r="BN53" i="1"/>
  <c r="BN54" i="1"/>
  <c r="BF56" i="1"/>
  <c r="BF53" i="1"/>
  <c r="BF54" i="1"/>
  <c r="I58" i="1"/>
  <c r="AX56" i="1"/>
  <c r="AX53" i="1"/>
  <c r="AX54" i="1"/>
  <c r="AR41" i="1"/>
  <c r="AG93" i="1"/>
  <c r="AL87" i="1"/>
  <c r="BU87" i="1"/>
  <c r="BM59" i="1"/>
  <c r="X63" i="1"/>
  <c r="BM62" i="1"/>
  <c r="AH59" i="1"/>
  <c r="BM60" i="1"/>
  <c r="AS59" i="1"/>
  <c r="D63" i="1"/>
  <c r="AS60" i="1"/>
  <c r="AS62" i="1"/>
  <c r="BQ78" i="1"/>
  <c r="BQ76" i="1"/>
  <c r="AJ75" i="1"/>
  <c r="BQ75" i="1"/>
  <c r="AB70" i="1"/>
  <c r="BI78" i="1"/>
  <c r="BI76" i="1"/>
  <c r="BI75" i="1"/>
  <c r="T70" i="1"/>
  <c r="BA78" i="1"/>
  <c r="L80" i="1"/>
  <c r="BA76" i="1"/>
  <c r="BA75" i="1"/>
  <c r="L70" i="1"/>
  <c r="BA72" i="1" s="1"/>
  <c r="AS78" i="1"/>
  <c r="AS76" i="1"/>
  <c r="AS75" i="1"/>
  <c r="D70" i="1"/>
  <c r="AS72" i="1" s="1"/>
  <c r="BN23" i="1"/>
  <c r="Q79" i="1"/>
  <c r="BF79" i="1" s="1"/>
  <c r="Q57" i="1"/>
  <c r="BF57" i="1" s="1"/>
  <c r="BF33" i="1"/>
  <c r="AX23" i="1"/>
  <c r="AT23" i="1"/>
  <c r="J48" i="1"/>
  <c r="AY22" i="1"/>
  <c r="BM15" i="1"/>
  <c r="AA48" i="1"/>
  <c r="BP48" i="1" s="1"/>
  <c r="BP22" i="1"/>
  <c r="BP75" i="1"/>
  <c r="BP77" i="1"/>
  <c r="AA70" i="1"/>
  <c r="BL54" i="1"/>
  <c r="W58" i="1"/>
  <c r="BL56" i="1"/>
  <c r="BL53" i="1"/>
  <c r="S79" i="1"/>
  <c r="BH79" i="1" s="1"/>
  <c r="S57" i="1"/>
  <c r="BH57" i="1" s="1"/>
  <c r="BH33" i="1"/>
  <c r="BH34" i="1" s="1"/>
  <c r="K48" i="1"/>
  <c r="AZ48" i="1" s="1"/>
  <c r="AZ22" i="1"/>
  <c r="AZ75" i="1"/>
  <c r="AZ77" i="1"/>
  <c r="K70" i="1"/>
  <c r="AZ70" i="1" s="1"/>
  <c r="G33" i="1"/>
  <c r="BG26" i="1"/>
  <c r="H48" i="1"/>
  <c r="AW22" i="1"/>
  <c r="BO25" i="1"/>
  <c r="BG25" i="1"/>
  <c r="AY25" i="1"/>
  <c r="AQ25" i="1"/>
  <c r="BR25" i="1"/>
  <c r="AD78" i="1"/>
  <c r="AD80" i="1" s="1"/>
  <c r="BS79" i="1"/>
  <c r="BC57" i="1"/>
  <c r="AN79" i="1"/>
  <c r="AU79" i="1"/>
  <c r="BO24" i="1"/>
  <c r="N48" i="1"/>
  <c r="BC22" i="1"/>
  <c r="BG15" i="1"/>
  <c r="BF25" i="1"/>
  <c r="BO26" i="1"/>
  <c r="BU24" i="1"/>
  <c r="BO23" i="1"/>
  <c r="AB48" i="1"/>
  <c r="BQ50" i="1" s="1"/>
  <c r="BQ22" i="1"/>
  <c r="AT26" i="1"/>
  <c r="AK92" i="1"/>
  <c r="BC93" i="1"/>
  <c r="BT88" i="1"/>
  <c r="AK88" i="1"/>
  <c r="BI93" i="1"/>
  <c r="AT85" i="1"/>
  <c r="AM85" i="1"/>
  <c r="BE85" i="1"/>
  <c r="BT76" i="1"/>
  <c r="AK76" i="1"/>
  <c r="AE71" i="1"/>
  <c r="BT71" i="1" s="1"/>
  <c r="BI72" i="1"/>
  <c r="BF69" i="1"/>
  <c r="BO73" i="1"/>
  <c r="BG73" i="1"/>
  <c r="AQ73" i="1"/>
  <c r="BP50" i="1"/>
  <c r="AZ50" i="1"/>
  <c r="BT66" i="1"/>
  <c r="AK66" i="1"/>
  <c r="AO69" i="1"/>
  <c r="AZ72" i="1"/>
  <c r="BG63" i="1"/>
  <c r="BS47" i="1"/>
  <c r="BC47" i="1"/>
  <c r="V93" i="1"/>
  <c r="BK87" i="1"/>
  <c r="BK93" i="1" s="1"/>
  <c r="BT38" i="1"/>
  <c r="BT36" i="1"/>
  <c r="AL41" i="1"/>
  <c r="AD63" i="1"/>
  <c r="AK59" i="1"/>
  <c r="BS62" i="1"/>
  <c r="BS59" i="1"/>
  <c r="BS60" i="1"/>
  <c r="Z41" i="1"/>
  <c r="AW59" i="1"/>
  <c r="H63" i="1"/>
  <c r="AW62" i="1"/>
  <c r="AP59" i="1"/>
  <c r="AW60" i="1"/>
  <c r="X79" i="1"/>
  <c r="X57" i="1"/>
  <c r="BM33" i="1"/>
  <c r="BM34" i="1" s="1"/>
  <c r="AH33" i="1"/>
  <c r="H79" i="1"/>
  <c r="H57" i="1"/>
  <c r="AW33" i="1"/>
  <c r="AW34" i="1" s="1"/>
  <c r="BF34" i="1"/>
  <c r="BS75" i="1"/>
  <c r="AD70" i="1"/>
  <c r="BS72" i="1" s="1"/>
  <c r="BS76" i="1"/>
  <c r="AK75" i="1"/>
  <c r="BK78" i="1"/>
  <c r="V80" i="1"/>
  <c r="BK75" i="1"/>
  <c r="BK80" i="1" s="1"/>
  <c r="V70" i="1"/>
  <c r="BK73" i="1" s="1"/>
  <c r="BK76" i="1"/>
  <c r="BC78" i="1"/>
  <c r="N80" i="1"/>
  <c r="BC75" i="1"/>
  <c r="N70" i="1"/>
  <c r="BC73" i="1" s="1"/>
  <c r="BC76" i="1"/>
  <c r="AU78" i="1"/>
  <c r="F80" i="1"/>
  <c r="AN75" i="1"/>
  <c r="AU75" i="1"/>
  <c r="AU80" i="1" s="1"/>
  <c r="F70" i="1"/>
  <c r="AU76" i="1"/>
  <c r="AC48" i="1"/>
  <c r="BR22" i="1"/>
  <c r="M48" i="1"/>
  <c r="BB22" i="1"/>
  <c r="BT39" i="1"/>
  <c r="AG85" i="1"/>
  <c r="BV81" i="1"/>
  <c r="BV85" i="1" s="1"/>
  <c r="AC85" i="1"/>
  <c r="BR81" i="1"/>
  <c r="BR85" i="1" s="1"/>
  <c r="Y85" i="1"/>
  <c r="BN81" i="1"/>
  <c r="BN85" i="1" s="1"/>
  <c r="AZ81" i="1"/>
  <c r="AZ85" i="1" s="1"/>
  <c r="K85" i="1"/>
  <c r="AV87" i="1"/>
  <c r="AV93" i="1" s="1"/>
  <c r="G93" i="1"/>
  <c r="AO93" i="1" s="1"/>
  <c r="AO87" i="1"/>
  <c r="BV77" i="1"/>
  <c r="BV75" i="1"/>
  <c r="BN77" i="1"/>
  <c r="BN75" i="1"/>
  <c r="Y70" i="1"/>
  <c r="BF77" i="1"/>
  <c r="Q80" i="1"/>
  <c r="BF75" i="1"/>
  <c r="Q70" i="1"/>
  <c r="AX77" i="1"/>
  <c r="I80" i="1"/>
  <c r="AX75" i="1"/>
  <c r="I70" i="1"/>
  <c r="BQ40" i="1"/>
  <c r="AJ40" i="1"/>
  <c r="BQ59" i="1"/>
  <c r="AB63" i="1"/>
  <c r="BQ60" i="1"/>
  <c r="AJ59" i="1"/>
  <c r="BQ62" i="1"/>
  <c r="X85" i="1"/>
  <c r="BM81" i="1"/>
  <c r="BM85" i="1" s="1"/>
  <c r="AH81" i="1"/>
  <c r="J63" i="1"/>
  <c r="AY62" i="1"/>
  <c r="AY59" i="1"/>
  <c r="AY63" i="1" s="1"/>
  <c r="AY60" i="1"/>
  <c r="D85" i="1"/>
  <c r="AS81" i="1"/>
  <c r="AS85" i="1" s="1"/>
  <c r="AF58" i="1"/>
  <c r="BU55" i="1"/>
  <c r="AL53" i="1"/>
  <c r="BU53" i="1"/>
  <c r="AF48" i="1"/>
  <c r="X58" i="1"/>
  <c r="BM55" i="1"/>
  <c r="AH53" i="1"/>
  <c r="AH48" i="1" s="1"/>
  <c r="BM53" i="1"/>
  <c r="P58" i="1"/>
  <c r="BE55" i="1"/>
  <c r="BE53" i="1"/>
  <c r="H58" i="1"/>
  <c r="AW55" i="1"/>
  <c r="AW53" i="1"/>
  <c r="AE8" i="1"/>
  <c r="BT20" i="1"/>
  <c r="AZ69" i="1"/>
  <c r="BJ25" i="1"/>
  <c r="AM31" i="1"/>
  <c r="BR23" i="1"/>
  <c r="U79" i="1"/>
  <c r="BJ79" i="1" s="1"/>
  <c r="U57" i="1"/>
  <c r="BJ57" i="1" s="1"/>
  <c r="BJ33" i="1"/>
  <c r="BJ34" i="1" s="1"/>
  <c r="BB23" i="1"/>
  <c r="BI15" i="1"/>
  <c r="AO40" i="1"/>
  <c r="AX25" i="1"/>
  <c r="AG79" i="1"/>
  <c r="AG57" i="1"/>
  <c r="BV57" i="1" s="1"/>
  <c r="BV33" i="1"/>
  <c r="W48" i="1"/>
  <c r="BL22" i="1"/>
  <c r="W80" i="1"/>
  <c r="BL75" i="1"/>
  <c r="BL80" i="1" s="1"/>
  <c r="BL77" i="1"/>
  <c r="W70" i="1"/>
  <c r="BH54" i="1"/>
  <c r="BH56" i="1"/>
  <c r="S58" i="1"/>
  <c r="BH53" i="1"/>
  <c r="O33" i="1"/>
  <c r="AV54" i="1"/>
  <c r="AV56" i="1"/>
  <c r="AV53" i="1"/>
  <c r="G48" i="1"/>
  <c r="C79" i="1"/>
  <c r="AR79" i="1" s="1"/>
  <c r="C57" i="1"/>
  <c r="AR57" i="1" s="1"/>
  <c r="AR33" i="1"/>
  <c r="AR34" i="1" s="1"/>
  <c r="AQ26" i="1"/>
  <c r="AF70" i="1"/>
  <c r="BU22" i="1"/>
  <c r="BG57" i="1"/>
  <c r="BC79" i="1"/>
  <c r="BG24" i="1"/>
  <c r="BT37" i="1"/>
  <c r="BV25" i="1"/>
  <c r="AY26" i="1"/>
  <c r="BM24" i="1"/>
  <c r="BG23" i="1"/>
  <c r="T48" i="1"/>
  <c r="BI22" i="1"/>
  <c r="BU21" i="1"/>
  <c r="AW21" i="1"/>
  <c r="BR26" i="1"/>
  <c r="BH93" i="1"/>
  <c r="AU93" i="1"/>
  <c r="BA93" i="1"/>
  <c r="AN85" i="1"/>
  <c r="BF93" i="1"/>
  <c r="BB85" i="1"/>
  <c r="BL85" i="1"/>
  <c r="BD85" i="1"/>
  <c r="BP71" i="1"/>
  <c r="AR71" i="1"/>
  <c r="BG72" i="1"/>
  <c r="AQ72" i="1"/>
  <c r="AX72" i="1"/>
  <c r="AM69" i="1"/>
  <c r="BJ71" i="1"/>
  <c r="BD69" i="1"/>
  <c r="AN63" i="1"/>
  <c r="AK68" i="1"/>
  <c r="BT61" i="1"/>
  <c r="AM63" i="1"/>
  <c r="BL50" i="1"/>
  <c r="AV69" i="1"/>
  <c r="AR69" i="1"/>
  <c r="BU72" i="1"/>
  <c r="AR72" i="1"/>
  <c r="BT56" i="1"/>
  <c r="AE51" i="1"/>
  <c r="AW50" i="1"/>
  <c r="BP51" i="1"/>
  <c r="AU49" i="1"/>
  <c r="AS50" i="1"/>
  <c r="AK45" i="1"/>
  <c r="AK50" i="1" s="1"/>
  <c r="BT45" i="1"/>
  <c r="BO47" i="1"/>
  <c r="AY47" i="1"/>
  <c r="BP61" i="1"/>
  <c r="BP59" i="1"/>
  <c r="AA63" i="1"/>
  <c r="V41" i="1"/>
  <c r="I63" i="1"/>
  <c r="AX61" i="1"/>
  <c r="AX59" i="1"/>
  <c r="C63" i="1"/>
  <c r="AR61" i="1"/>
  <c r="AR59" i="1"/>
  <c r="BR41" i="1"/>
  <c r="BS81" i="1"/>
  <c r="BS85" i="1" s="1"/>
  <c r="AD85" i="1"/>
  <c r="AK81" i="1"/>
  <c r="Z63" i="1"/>
  <c r="BO62" i="1"/>
  <c r="BO59" i="1"/>
  <c r="BO63" i="1" s="1"/>
  <c r="AI59" i="1"/>
  <c r="BO60" i="1"/>
  <c r="U63" i="1"/>
  <c r="BJ61" i="1"/>
  <c r="BJ59" i="1"/>
  <c r="H85" i="1"/>
  <c r="AP85" i="1" s="1"/>
  <c r="AW81" i="1"/>
  <c r="AW85" i="1" s="1"/>
  <c r="AP81" i="1"/>
  <c r="T79" i="1"/>
  <c r="BI79" i="1" s="1"/>
  <c r="T57" i="1"/>
  <c r="BI57" i="1" s="1"/>
  <c r="BI33" i="1"/>
  <c r="BI34" i="1" s="1"/>
  <c r="D79" i="1"/>
  <c r="AS79" i="1" s="1"/>
  <c r="D57" i="1"/>
  <c r="AS57" i="1" s="1"/>
  <c r="AS33" i="1"/>
  <c r="AS34" i="1" s="1"/>
  <c r="BB34" i="1"/>
  <c r="BO55" i="1"/>
  <c r="AI53" i="1"/>
  <c r="AI48" i="1" s="1"/>
  <c r="BO53" i="1"/>
  <c r="R58" i="1"/>
  <c r="BG55" i="1"/>
  <c r="BG53" i="1"/>
  <c r="AY55" i="1"/>
  <c r="AY53" i="1"/>
  <c r="B58" i="1"/>
  <c r="AQ55" i="1"/>
  <c r="B48" i="1"/>
  <c r="AQ53" i="1"/>
  <c r="Y48" i="1"/>
  <c r="BN26" i="1"/>
  <c r="BN22" i="1"/>
  <c r="I48" i="1"/>
  <c r="AX26" i="1"/>
  <c r="AX22" i="1"/>
  <c r="AT47" i="1"/>
  <c r="BV87" i="1"/>
  <c r="AD93" i="1"/>
  <c r="BR87" i="1"/>
  <c r="Z93" i="1"/>
  <c r="BN87" i="1"/>
  <c r="AZ87" i="1"/>
  <c r="K93" i="1"/>
  <c r="BP31" i="1"/>
  <c r="AA25" i="1"/>
  <c r="BP25" i="1" s="1"/>
  <c r="AI31" i="1"/>
  <c r="AI25" i="1" s="1"/>
  <c r="BR56" i="1"/>
  <c r="BR53" i="1"/>
  <c r="AC58" i="1"/>
  <c r="BR54" i="1"/>
  <c r="BJ56" i="1"/>
  <c r="BJ53" i="1"/>
  <c r="U58" i="1"/>
  <c r="BJ54" i="1"/>
  <c r="BB56" i="1"/>
  <c r="BB53" i="1"/>
  <c r="M58" i="1"/>
  <c r="BB54" i="1"/>
  <c r="AT56" i="1"/>
  <c r="AT53" i="1"/>
  <c r="E58" i="1"/>
  <c r="AT54" i="1"/>
  <c r="E48" i="1"/>
  <c r="BU59" i="1"/>
  <c r="AF63" i="1"/>
  <c r="BU62" i="1"/>
  <c r="BU60" i="1"/>
  <c r="AL59" i="1"/>
  <c r="AL63" i="1" s="1"/>
  <c r="AB85" i="1"/>
  <c r="BQ81" i="1"/>
  <c r="BQ85" i="1" s="1"/>
  <c r="AJ81" i="1"/>
  <c r="Y93" i="1"/>
  <c r="AH87" i="1"/>
  <c r="BM87" i="1"/>
  <c r="BM93" i="1" s="1"/>
  <c r="AY81" i="1"/>
  <c r="AY85" i="1" s="1"/>
  <c r="J85" i="1"/>
  <c r="AS90" i="1"/>
  <c r="AS91" i="1"/>
  <c r="D93" i="1"/>
  <c r="AS92" i="1"/>
  <c r="AS88" i="1"/>
  <c r="AS89" i="1"/>
  <c r="AS87" i="1"/>
  <c r="BU76" i="1"/>
  <c r="AL75" i="1"/>
  <c r="BU75" i="1"/>
  <c r="BM78" i="1"/>
  <c r="X80" i="1"/>
  <c r="BM76" i="1"/>
  <c r="AH75" i="1"/>
  <c r="BM75" i="1"/>
  <c r="X70" i="1"/>
  <c r="BM72" i="1" s="1"/>
  <c r="BE78" i="1"/>
  <c r="P80" i="1"/>
  <c r="BE76" i="1"/>
  <c r="BE75" i="1"/>
  <c r="P70" i="1"/>
  <c r="BE73" i="1" s="1"/>
  <c r="AW78" i="1"/>
  <c r="H80" i="1"/>
  <c r="AW76" i="1"/>
  <c r="AP75" i="1"/>
  <c r="AW75" i="1"/>
  <c r="H70" i="1"/>
  <c r="BT43" i="1"/>
  <c r="BT47" i="1" s="1"/>
  <c r="AE47" i="1"/>
  <c r="AK43" i="1"/>
  <c r="Y79" i="1"/>
  <c r="BN79" i="1" s="1"/>
  <c r="Y57" i="1"/>
  <c r="BN57" i="1" s="1"/>
  <c r="BN33" i="1"/>
  <c r="BN34" i="1" s="1"/>
  <c r="BF23" i="1"/>
  <c r="BT29" i="1"/>
  <c r="AE23" i="1"/>
  <c r="BT23" i="1" s="1"/>
  <c r="AK29" i="1"/>
  <c r="AK23" i="1" s="1"/>
  <c r="Z48" i="1"/>
  <c r="BO22" i="1"/>
  <c r="BU15" i="1"/>
  <c r="BE15" i="1"/>
  <c r="BT53" i="1"/>
  <c r="AE48" i="1"/>
  <c r="BT48" i="1" s="1"/>
  <c r="AA33" i="1"/>
  <c r="BL34" i="1"/>
  <c r="S48" i="1"/>
  <c r="BH48" i="1" s="1"/>
  <c r="BH22" i="1"/>
  <c r="S80" i="1"/>
  <c r="BH75" i="1"/>
  <c r="BH77" i="1"/>
  <c r="S70" i="1"/>
  <c r="BD54" i="1"/>
  <c r="BD56" i="1"/>
  <c r="BD53" i="1"/>
  <c r="K79" i="1"/>
  <c r="K57" i="1"/>
  <c r="AZ57" i="1" s="1"/>
  <c r="AZ33" i="1"/>
  <c r="AV75" i="1"/>
  <c r="AV77" i="1"/>
  <c r="AO75" i="1"/>
  <c r="G70" i="1"/>
  <c r="AV70" i="1" s="1"/>
  <c r="AR54" i="1"/>
  <c r="AR56" i="1"/>
  <c r="C58" i="1"/>
  <c r="AR53" i="1"/>
  <c r="AR58" i="1" s="1"/>
  <c r="C48" i="1"/>
  <c r="AR48" i="1" s="1"/>
  <c r="X48" i="1"/>
  <c r="BM22" i="1"/>
  <c r="BU26" i="1"/>
  <c r="BT18" i="1"/>
  <c r="BT21" i="1" s="1"/>
  <c r="AE6" i="1"/>
  <c r="AY21" i="1"/>
  <c r="BK57" i="1"/>
  <c r="BG79" i="1"/>
  <c r="AN33" i="1"/>
  <c r="AQ57" i="1"/>
  <c r="BM25" i="1"/>
  <c r="AY24" i="1"/>
  <c r="BO15" i="1"/>
  <c r="AE40" i="1"/>
  <c r="BT40" i="1" s="1"/>
  <c r="BI25" i="1"/>
  <c r="BE24" i="1"/>
  <c r="AY23" i="1"/>
  <c r="L48" i="1"/>
  <c r="BA22" i="1"/>
  <c r="AL43" i="1"/>
  <c r="BU45" i="1"/>
  <c r="BU43" i="1"/>
  <c r="AF47" i="1"/>
  <c r="AP43" i="1"/>
  <c r="H47" i="1"/>
  <c r="AW43" i="1"/>
  <c r="AW47" i="1" s="1"/>
  <c r="BJ26" i="1"/>
  <c r="BV26" i="1"/>
  <c r="AS93" i="1" l="1"/>
  <c r="BE58" i="1"/>
  <c r="BS58" i="1"/>
  <c r="AW69" i="1"/>
  <c r="BU69" i="1"/>
  <c r="BE80" i="1"/>
  <c r="BG58" i="1"/>
  <c r="AX63" i="1"/>
  <c r="BF80" i="1"/>
  <c r="AO85" i="1"/>
  <c r="BR63" i="1"/>
  <c r="AY33" i="1"/>
  <c r="J79" i="1"/>
  <c r="J57" i="1"/>
  <c r="BO33" i="1"/>
  <c r="BO34" i="1" s="1"/>
  <c r="Z79" i="1"/>
  <c r="Z57" i="1"/>
  <c r="BH80" i="1"/>
  <c r="BO48" i="1"/>
  <c r="BO50" i="1"/>
  <c r="BO51" i="1"/>
  <c r="BO49" i="1"/>
  <c r="AW70" i="1"/>
  <c r="AW71" i="1"/>
  <c r="BU63" i="1"/>
  <c r="BB58" i="1"/>
  <c r="BJ58" i="1"/>
  <c r="BR58" i="1"/>
  <c r="AX48" i="1"/>
  <c r="AX49" i="1"/>
  <c r="AX51" i="1"/>
  <c r="AX50" i="1"/>
  <c r="AQ58" i="1"/>
  <c r="BJ63" i="1"/>
  <c r="AR63" i="1"/>
  <c r="BP63" i="1"/>
  <c r="BT51" i="1"/>
  <c r="BU70" i="1"/>
  <c r="BU71" i="1"/>
  <c r="BL48" i="1"/>
  <c r="BL51" i="1"/>
  <c r="AG78" i="1"/>
  <c r="BV79" i="1"/>
  <c r="AL48" i="1"/>
  <c r="AX70" i="1"/>
  <c r="AX73" i="1"/>
  <c r="BF70" i="1"/>
  <c r="BF73" i="1"/>
  <c r="BF72" i="1"/>
  <c r="BN70" i="1"/>
  <c r="BN72" i="1"/>
  <c r="BN73" i="1"/>
  <c r="BB48" i="1"/>
  <c r="BB50" i="1"/>
  <c r="BB49" i="1"/>
  <c r="BB51" i="1"/>
  <c r="AU70" i="1"/>
  <c r="AU71" i="1"/>
  <c r="AW79" i="1"/>
  <c r="BM79" i="1"/>
  <c r="BM80" i="1" s="1"/>
  <c r="AH79" i="1"/>
  <c r="BS63" i="1"/>
  <c r="AR51" i="1"/>
  <c r="AW73" i="1"/>
  <c r="BK72" i="1"/>
  <c r="BS78" i="1"/>
  <c r="AD73" i="1"/>
  <c r="BS73" i="1" s="1"/>
  <c r="AW48" i="1"/>
  <c r="AW51" i="1"/>
  <c r="AW49" i="1"/>
  <c r="BA80" i="1"/>
  <c r="BI70" i="1"/>
  <c r="BI71" i="1"/>
  <c r="AG58" i="1"/>
  <c r="AZ63" i="1"/>
  <c r="BV63" i="1"/>
  <c r="BQ79" i="1"/>
  <c r="AJ79" i="1"/>
  <c r="BT41" i="1"/>
  <c r="BT81" i="1"/>
  <c r="AE85" i="1"/>
  <c r="BT84" i="1"/>
  <c r="BT82" i="1"/>
  <c r="AZ51" i="1"/>
  <c r="AR50" i="1"/>
  <c r="BT50" i="1"/>
  <c r="BG48" i="1"/>
  <c r="BG50" i="1"/>
  <c r="BG51" i="1"/>
  <c r="BG49" i="1"/>
  <c r="AT79" i="1"/>
  <c r="AT80" i="1" s="1"/>
  <c r="AE79" i="1"/>
  <c r="AX79" i="1"/>
  <c r="AX80" i="1" s="1"/>
  <c r="D58" i="1"/>
  <c r="BI58" i="1"/>
  <c r="BB80" i="1"/>
  <c r="BJ80" i="1"/>
  <c r="AQ80" i="1"/>
  <c r="AY70" i="1"/>
  <c r="AY71" i="1"/>
  <c r="BG70" i="1"/>
  <c r="BG71" i="1"/>
  <c r="BV47" i="1"/>
  <c r="BP85" i="1"/>
  <c r="BA73" i="1"/>
  <c r="K78" i="1"/>
  <c r="AZ79" i="1"/>
  <c r="AA79" i="1"/>
  <c r="AA57" i="1"/>
  <c r="BP33" i="1"/>
  <c r="BP34" i="1" s="1"/>
  <c r="AI33" i="1"/>
  <c r="AW80" i="1"/>
  <c r="AT48" i="1"/>
  <c r="AT49" i="1"/>
  <c r="AT51" i="1"/>
  <c r="AT50" i="1"/>
  <c r="AQ48" i="1"/>
  <c r="AQ50" i="1"/>
  <c r="AQ51" i="1"/>
  <c r="AQ49" i="1"/>
  <c r="AR49" i="1"/>
  <c r="BE72" i="1"/>
  <c r="AV48" i="1"/>
  <c r="AV51" i="1"/>
  <c r="BQ63" i="1"/>
  <c r="BN80" i="1"/>
  <c r="BS70" i="1"/>
  <c r="BS71" i="1"/>
  <c r="AP33" i="1"/>
  <c r="AW63" i="1"/>
  <c r="AV49" i="1"/>
  <c r="D80" i="1"/>
  <c r="BI80" i="1"/>
  <c r="BQ70" i="1"/>
  <c r="BQ71" i="1"/>
  <c r="BF58" i="1"/>
  <c r="BN58" i="1"/>
  <c r="BV48" i="1"/>
  <c r="BV51" i="1"/>
  <c r="BV50" i="1"/>
  <c r="BV49" i="1"/>
  <c r="BV70" i="1"/>
  <c r="BV72" i="1"/>
  <c r="BK58" i="1"/>
  <c r="AK48" i="1"/>
  <c r="AF93" i="1"/>
  <c r="BT87" i="1"/>
  <c r="BT89" i="1"/>
  <c r="AZ49" i="1"/>
  <c r="AW72" i="1"/>
  <c r="AN57" i="1"/>
  <c r="AY69" i="1"/>
  <c r="BE48" i="1"/>
  <c r="BE50" i="1"/>
  <c r="BE49" i="1"/>
  <c r="BE51" i="1"/>
  <c r="C80" i="1"/>
  <c r="AS48" i="1"/>
  <c r="AS49" i="1"/>
  <c r="AS51" i="1"/>
  <c r="BA58" i="1"/>
  <c r="M80" i="1"/>
  <c r="U80" i="1"/>
  <c r="BG80" i="1"/>
  <c r="BO70" i="1"/>
  <c r="BO71" i="1"/>
  <c r="BT49" i="1"/>
  <c r="BI73" i="1"/>
  <c r="AV73" i="1"/>
  <c r="BT92" i="1"/>
  <c r="BU47" i="1"/>
  <c r="BA48" i="1"/>
  <c r="BA49" i="1"/>
  <c r="BA51" i="1"/>
  <c r="BA50" i="1"/>
  <c r="BH70" i="1"/>
  <c r="BH73" i="1"/>
  <c r="BH72" i="1"/>
  <c r="BE70" i="1"/>
  <c r="BE71" i="1"/>
  <c r="BH49" i="1"/>
  <c r="AV50" i="1"/>
  <c r="BI48" i="1"/>
  <c r="BI50" i="1"/>
  <c r="BI49" i="1"/>
  <c r="BI51" i="1"/>
  <c r="O79" i="1"/>
  <c r="O57" i="1"/>
  <c r="BD33" i="1"/>
  <c r="BD34" i="1" s="1"/>
  <c r="BU48" i="1"/>
  <c r="BU49" i="1"/>
  <c r="BU51" i="1"/>
  <c r="Y80" i="1"/>
  <c r="BR48" i="1"/>
  <c r="BR50" i="1"/>
  <c r="BR49" i="1"/>
  <c r="BR51" i="1"/>
  <c r="BC70" i="1"/>
  <c r="BC71" i="1"/>
  <c r="BS80" i="1"/>
  <c r="BL49" i="1"/>
  <c r="AX71" i="1"/>
  <c r="BM73" i="1"/>
  <c r="AV71" i="1"/>
  <c r="BC48" i="1"/>
  <c r="BC49" i="1"/>
  <c r="BC50" i="1"/>
  <c r="BC51" i="1"/>
  <c r="BL58" i="1"/>
  <c r="BP70" i="1"/>
  <c r="BP73" i="1"/>
  <c r="BP72" i="1"/>
  <c r="AY48" i="1"/>
  <c r="AY50" i="1"/>
  <c r="AY51" i="1"/>
  <c r="AY49" i="1"/>
  <c r="AS70" i="1"/>
  <c r="AS71" i="1"/>
  <c r="BQ80" i="1"/>
  <c r="AS63" i="1"/>
  <c r="BV58" i="1"/>
  <c r="BN63" i="1"/>
  <c r="AU48" i="1"/>
  <c r="AU50" i="1"/>
  <c r="AU51" i="1"/>
  <c r="BC58" i="1"/>
  <c r="AR93" i="1"/>
  <c r="AE41" i="1"/>
  <c r="BP49" i="1"/>
  <c r="AV72" i="1"/>
  <c r="AR70" i="1"/>
  <c r="AR73" i="1"/>
  <c r="AZ58" i="1"/>
  <c r="BD70" i="1"/>
  <c r="BD73" i="1"/>
  <c r="AM33" i="1"/>
  <c r="BT33" i="1"/>
  <c r="AK33" i="1"/>
  <c r="BT69" i="1"/>
  <c r="AS58" i="1"/>
  <c r="T58" i="1"/>
  <c r="AT70" i="1"/>
  <c r="AT73" i="1"/>
  <c r="E80" i="1"/>
  <c r="AO63" i="1"/>
  <c r="BJ48" i="1"/>
  <c r="BJ49" i="1"/>
  <c r="BJ51" i="1"/>
  <c r="BJ50" i="1"/>
  <c r="AL57" i="1"/>
  <c r="BU57" i="1"/>
  <c r="BK63" i="1"/>
  <c r="BH50" i="1"/>
  <c r="BF71" i="1"/>
  <c r="BQ73" i="1"/>
  <c r="BT91" i="1"/>
  <c r="BM48" i="1"/>
  <c r="BM51" i="1"/>
  <c r="BM49" i="1"/>
  <c r="BM70" i="1"/>
  <c r="BM71" i="1"/>
  <c r="BN48" i="1"/>
  <c r="BN49" i="1"/>
  <c r="BN51" i="1"/>
  <c r="BN50" i="1"/>
  <c r="BH71" i="1"/>
  <c r="BH58" i="1"/>
  <c r="BL70" i="1"/>
  <c r="BL73" i="1"/>
  <c r="BL72" i="1"/>
  <c r="BU58" i="1"/>
  <c r="AN80" i="1"/>
  <c r="BC80" i="1"/>
  <c r="BK70" i="1"/>
  <c r="BK71" i="1"/>
  <c r="AP57" i="1"/>
  <c r="AW57" i="1"/>
  <c r="AW58" i="1" s="1"/>
  <c r="AH57" i="1"/>
  <c r="BM57" i="1"/>
  <c r="BM58" i="1" s="1"/>
  <c r="BM50" i="1"/>
  <c r="BN71" i="1"/>
  <c r="AU72" i="1"/>
  <c r="BL71" i="1"/>
  <c r="AK71" i="1"/>
  <c r="BQ48" i="1"/>
  <c r="BQ49" i="1"/>
  <c r="BQ51" i="1"/>
  <c r="G79" i="1"/>
  <c r="G57" i="1"/>
  <c r="AO33" i="1"/>
  <c r="AV33" i="1"/>
  <c r="AV34" i="1" s="1"/>
  <c r="AS80" i="1"/>
  <c r="BA70" i="1"/>
  <c r="BA71" i="1"/>
  <c r="T80" i="1"/>
  <c r="BM63" i="1"/>
  <c r="Q58" i="1"/>
  <c r="AN58" i="1" s="1"/>
  <c r="Y58" i="1"/>
  <c r="BF48" i="1"/>
  <c r="BF51" i="1"/>
  <c r="BF50" i="1"/>
  <c r="BF49" i="1"/>
  <c r="AJ57" i="1"/>
  <c r="BQ57" i="1"/>
  <c r="BQ58" i="1" s="1"/>
  <c r="AE63" i="1"/>
  <c r="BT59" i="1"/>
  <c r="BU50" i="1"/>
  <c r="AZ71" i="1"/>
  <c r="AR80" i="1"/>
  <c r="K58" i="1"/>
  <c r="BD48" i="1"/>
  <c r="BD51" i="1"/>
  <c r="AM57" i="1"/>
  <c r="AT57" i="1"/>
  <c r="AT58" i="1" s="1"/>
  <c r="AE57" i="1"/>
  <c r="AX57" i="1"/>
  <c r="AX58" i="1" s="1"/>
  <c r="AC78" i="1"/>
  <c r="BR79" i="1"/>
  <c r="L58" i="1"/>
  <c r="BB70" i="1"/>
  <c r="BB72" i="1"/>
  <c r="BB73" i="1"/>
  <c r="BJ70" i="1"/>
  <c r="BJ72" i="1"/>
  <c r="BJ73" i="1"/>
  <c r="BR70" i="1"/>
  <c r="BR72" i="1"/>
  <c r="AQ70" i="1"/>
  <c r="AQ71" i="1"/>
  <c r="BU79" i="1"/>
  <c r="AL79" i="1"/>
  <c r="AF78" i="1"/>
  <c r="AK87" i="1"/>
  <c r="AL93" i="1" s="1"/>
  <c r="AK40" i="1"/>
  <c r="BH51" i="1"/>
  <c r="AU73" i="1"/>
  <c r="BT60" i="1"/>
  <c r="AS73" i="1"/>
  <c r="BC72" i="1"/>
  <c r="BD71" i="1"/>
  <c r="BQ72" i="1"/>
  <c r="Z80" i="1" l="1"/>
  <c r="BO79" i="1"/>
  <c r="BO80" i="1" s="1"/>
  <c r="AY57" i="1"/>
  <c r="AY58" i="1" s="1"/>
  <c r="J58" i="1"/>
  <c r="BO57" i="1"/>
  <c r="BO58" i="1" s="1"/>
  <c r="Z58" i="1"/>
  <c r="J78" i="1"/>
  <c r="AY79" i="1"/>
  <c r="AV57" i="1"/>
  <c r="AV58" i="1" s="1"/>
  <c r="AO57" i="1"/>
  <c r="G58" i="1"/>
  <c r="AO58" i="1" s="1"/>
  <c r="BD57" i="1"/>
  <c r="BD58" i="1" s="1"/>
  <c r="O58" i="1"/>
  <c r="AM58" i="1" s="1"/>
  <c r="BP57" i="1"/>
  <c r="BP58" i="1" s="1"/>
  <c r="AA58" i="1"/>
  <c r="AP58" i="1" s="1"/>
  <c r="AI57" i="1"/>
  <c r="AL78" i="1"/>
  <c r="BU78" i="1"/>
  <c r="BU80" i="1" s="1"/>
  <c r="AF73" i="1"/>
  <c r="BU73" i="1" s="1"/>
  <c r="AF80" i="1"/>
  <c r="BT57" i="1"/>
  <c r="BT58" i="1" s="1"/>
  <c r="AK57" i="1"/>
  <c r="AE58" i="1"/>
  <c r="AO79" i="1"/>
  <c r="AV79" i="1"/>
  <c r="AV80" i="1" s="1"/>
  <c r="G80" i="1"/>
  <c r="AO80" i="1" s="1"/>
  <c r="BD79" i="1"/>
  <c r="BD80" i="1" s="1"/>
  <c r="O80" i="1"/>
  <c r="AM80" i="1" s="1"/>
  <c r="BP79" i="1"/>
  <c r="BP80" i="1" s="1"/>
  <c r="AA80" i="1"/>
  <c r="AP80" i="1" s="1"/>
  <c r="AI79" i="1"/>
  <c r="AM79" i="1"/>
  <c r="AP79" i="1"/>
  <c r="BV78" i="1"/>
  <c r="BV80" i="1" s="1"/>
  <c r="AG73" i="1"/>
  <c r="BV73" i="1" s="1"/>
  <c r="AG80" i="1"/>
  <c r="BT85" i="1"/>
  <c r="BR78" i="1"/>
  <c r="BR80" i="1" s="1"/>
  <c r="AC73" i="1"/>
  <c r="BR73" i="1" s="1"/>
  <c r="AE78" i="1"/>
  <c r="AJ78" i="1"/>
  <c r="AJ73" i="1" s="1"/>
  <c r="AC80" i="1"/>
  <c r="BT63" i="1"/>
  <c r="AZ78" i="1"/>
  <c r="AZ80" i="1" s="1"/>
  <c r="K73" i="1"/>
  <c r="AZ73" i="1" s="1"/>
  <c r="K80" i="1"/>
  <c r="BT79" i="1"/>
  <c r="AK79" i="1"/>
  <c r="AY78" i="1" l="1"/>
  <c r="AY80" i="1" s="1"/>
  <c r="J80" i="1"/>
  <c r="J73" i="1"/>
  <c r="AY73" i="1" s="1"/>
  <c r="BT78" i="1"/>
  <c r="BT80" i="1" s="1"/>
  <c r="AE73" i="1"/>
  <c r="BT73" i="1" s="1"/>
  <c r="AE80" i="1"/>
  <c r="AK78" i="1"/>
  <c r="AK73" i="1" s="1"/>
  <c r="AL73" i="1"/>
  <c r="AL80" i="1"/>
</calcChain>
</file>

<file path=xl/comments1.xml><?xml version="1.0" encoding="utf-8"?>
<comments xmlns="http://schemas.openxmlformats.org/spreadsheetml/2006/main">
  <authors>
    <author>Vikash</author>
    <author>Vikash Jalan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Include: MEG+PEO in NA, PTA in NA, PTA in EMEA &amp; IPA in EMEA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Include: MEG+PEO in NA, PTA in NA, PTA in EMEA &amp; IPA in EMEA</t>
        </r>
      </text>
    </comment>
    <comment ref="V17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First full quarter of angkok Polyster PET-1.5 months extra</t>
        </r>
      </text>
    </comment>
    <comment ref="W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Seasonal</t>
        </r>
      </text>
    </comment>
    <comment ref="X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AB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 in North America</t>
        </r>
      </text>
    </comment>
    <comment ref="AC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Normlaised North America Alphapet, lower run at China on normal turnaround</t>
        </r>
      </text>
    </comment>
    <comment ref="U18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Perforamnce Fibers 3 months</t>
        </r>
      </text>
    </comment>
    <comment ref="V18" authorId="0">
      <text>
        <r>
          <rPr>
            <b/>
            <sz val="9"/>
            <color indexed="81"/>
            <rFont val="Tahoma"/>
            <family val="2"/>
          </rPr>
          <t xml:space="preserve">Vikash:
</t>
        </r>
        <r>
          <rPr>
            <sz val="9"/>
            <color indexed="81"/>
            <rFont val="Tahoma"/>
            <family val="2"/>
          </rPr>
          <t>Seaonal effect in EMEA as Ausgust is holiday month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Include: MEG+PEO in NA, PTA in NA, PTA in EMEA &amp; IPA in EMEA</t>
        </r>
      </text>
    </comment>
    <comment ref="U19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1 Month of Cepsa Canada</t>
        </r>
      </text>
    </comment>
    <comment ref="V19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first full quarter of Cepsa Canada (2months extra production) muted by amonth long unplanned shutdown of EOEG in the USA</t>
        </r>
      </text>
    </comment>
    <comment ref="W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Ageing Catalyst at our EO/EG site</t>
        </r>
      </text>
    </comment>
    <comment ref="X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IVL Spain PTA, IPA and higher volumes at EOEG</t>
        </r>
      </text>
    </comment>
    <comment ref="Z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one week of IVL Spain as acquisition completed on 7th April 2016 and better op rate at EOEG in USA post turnaround in 2Q16</t>
        </r>
      </text>
    </comment>
    <comment ref="AB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 in North America</t>
        </r>
      </text>
    </comment>
    <comment ref="AC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 EOEG with normal turnaround, running full in 3Q17 so far</t>
        </r>
      </text>
    </comment>
    <comment ref="V20" authorId="0">
      <text>
        <r>
          <rPr>
            <b/>
            <sz val="9"/>
            <color indexed="81"/>
            <rFont val="Tahoma"/>
            <family val="2"/>
          </rPr>
          <t xml:space="preserve">Vikash:
</t>
        </r>
        <r>
          <rPr>
            <sz val="9"/>
            <color indexed="81"/>
            <rFont val="Tahoma"/>
            <family val="2"/>
          </rPr>
          <t>Impacted by PTTGC FM - end July to begin Nov 2015</t>
        </r>
      </text>
    </comment>
    <comment ref="F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 margins on project delays in Europe and impecting Asia positively too</t>
        </r>
      </text>
    </comment>
    <comment ref="G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Back to 2013 levels and also effect of one new cacpaity in India targeting Asia, Middle East and Europe</t>
        </r>
      </text>
    </comment>
    <comment ref="S2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gain on lag pricing in Asia on falling prices</t>
        </r>
      </text>
    </comment>
    <comment ref="U2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capcaity in South Asia targeted Europe &amp; Asia market</t>
        </r>
      </text>
    </comment>
    <comment ref="V2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capcaity getting absorbed with demand growth + gain on lag pricing in Asia on fallling prices</t>
        </r>
      </text>
    </comment>
    <comment ref="W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Destocking demand due to fallin gprices impacted margins</t>
        </r>
      </text>
    </comment>
    <comment ref="Z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Weaker West PET on seasonality</t>
        </r>
      </text>
    </comment>
    <comment ref="V24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HVA margins improve on falling prices</t>
        </r>
      </text>
    </comment>
    <comment ref="V25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Imapct of amonth long unplanned SD of EOEG site + PTTGC FM</t>
        </r>
      </text>
    </comment>
    <comment ref="W2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volume at EO/EG and 20 days planned shutdown at PTA Canada</t>
        </r>
      </text>
    </comment>
    <comment ref="X2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2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due to IPA and EOEG higher volumes, but lower YoY due to change in mix with acquisitions and higher production at EOEG last year</t>
        </r>
      </text>
    </comment>
    <comment ref="U26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Higher on seasonal + outage of Dragon Aromatic PTA in China</t>
        </r>
      </text>
    </comment>
    <comment ref="X2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1Q16 due to better demand</t>
        </r>
      </text>
    </comment>
    <comment ref="Z2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Mainly margin</t>
        </r>
      </text>
    </comment>
    <comment ref="AC2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adversely impacted by high cost IPA which is a secondary raw material</t>
        </r>
      </text>
    </comment>
    <comment ref="X3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3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volumes</t>
        </r>
      </text>
    </comment>
    <comment ref="Z3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Improving performance at acquired IVL Spain and Aromatics Decatur</t>
        </r>
      </text>
    </comment>
    <comment ref="X32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1Q16 due to better demand</t>
        </r>
      </text>
    </comment>
    <comment ref="Z3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Mainly FX gain</t>
        </r>
      </text>
    </comment>
    <comment ref="V35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absolute lower prices mainly</t>
        </r>
      </text>
    </comment>
    <comment ref="W3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drude oil drive lower revenues</t>
        </r>
      </text>
    </comment>
    <comment ref="X38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V44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August holidays in Europe</t>
        </r>
      </text>
    </comment>
    <comment ref="X4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4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IPA and EOEG volumes</t>
        </r>
      </text>
    </comment>
    <comment ref="V45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Hight with Cepsa Canada though net lower with a month long unplanned SD at EOEG</t>
        </r>
      </text>
    </comment>
    <comment ref="W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MEG due to ageing catalyst and 20 days planend shutdown at PTA Canada</t>
        </r>
      </text>
    </comment>
    <comment ref="X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Aromatics Decatur (BP Decaur) and IVL Spain impact</t>
        </r>
      </text>
    </comment>
    <comment ref="Z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op rate</t>
        </r>
      </text>
    </comment>
    <comment ref="AB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</t>
        </r>
      </text>
    </comment>
    <comment ref="X4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X4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V50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mainly on EOEG amonth long unplanned SD</t>
        </r>
      </text>
    </comment>
    <comment ref="W50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margins at MEG in NA</t>
        </r>
      </text>
    </comment>
    <comment ref="X50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V51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Improved from lag price impact on falling prices</t>
        </r>
      </text>
    </comment>
    <comment ref="W5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 PET on destocking demand on falling prices impacted margins</t>
        </r>
      </text>
    </comment>
    <comment ref="X5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PTA Asia in 1Q16 due to better demand</t>
        </r>
      </text>
    </comment>
    <comment ref="Y5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margins</t>
        </r>
      </text>
    </comment>
    <comment ref="X5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AB5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margins in West feedstocks</t>
        </r>
      </text>
    </comment>
    <comment ref="X5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X5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PTA Asia in 1Q16 due to better demand + Micropet India PET volumes for first full quarter</t>
        </r>
      </text>
    </comment>
    <comment ref="W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EO/EG volumes due to ageing catalyst &amp; 20 days planned shutdown at PTA Canada</t>
        </r>
      </text>
    </comment>
    <comment ref="X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Aromatics Decatur volume and EOEG higher voluems post catalyst change and mechanical problem in 1Q16</t>
        </r>
      </text>
    </comment>
    <comment ref="AB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turnarounds</t>
        </r>
      </text>
    </comment>
    <comment ref="V67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Auhust holidays in Europe</t>
        </r>
      </text>
    </comment>
    <comment ref="X6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operating rates due to better demand- restocking partially</t>
        </r>
      </text>
    </comment>
    <comment ref="Y6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volumes with IVL Spain and higher Op Rates</t>
        </r>
      </text>
    </comment>
    <comment ref="X68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V71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amonth long unplanned SD at EOEG</t>
        </r>
      </text>
    </comment>
    <comment ref="W7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MEG Margins and 20 days planend Shutdown at PTA Canada</t>
        </r>
      </text>
    </comment>
    <comment ref="X7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P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Capacity start up delay in PET like JBF/Egypt + restocking demand</t>
        </r>
      </text>
    </comment>
    <comment ref="Q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Capacity start up delay in PET like JBF/Egypt</t>
        </r>
      </text>
    </comment>
    <comment ref="U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Impact of a new capcaity start up in South Asia</t>
        </r>
      </text>
    </comment>
    <comment ref="V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August holidays in Europe</t>
        </r>
      </text>
    </comment>
    <comment ref="X7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X78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</commentList>
</comments>
</file>

<file path=xl/sharedStrings.xml><?xml version="1.0" encoding="utf-8"?>
<sst xmlns="http://schemas.openxmlformats.org/spreadsheetml/2006/main" count="111" uniqueCount="55">
  <si>
    <t>Segment Analysis (US$)</t>
  </si>
  <si>
    <t>LTM
2Q17</t>
  </si>
  <si>
    <t>LTM
2Q18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</si>
  <si>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</si>
  <si>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</si>
  <si>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</si>
  <si>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</si>
  <si>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</si>
  <si>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</si>
  <si>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</si>
  <si>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</si>
  <si>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</si>
  <si>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</si>
  <si>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</si>
  <si>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</si>
  <si>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</si>
  <si>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</si>
  <si>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</si>
  <si>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</si>
  <si>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</si>
  <si>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</si>
  <si>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</si>
  <si>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</si>
  <si>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</si>
  <si>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</si>
  <si>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Check</t>
  </si>
  <si>
    <t>Performance by Segments</t>
  </si>
  <si>
    <t>IVL Operating Rate (%)</t>
  </si>
  <si>
    <t>PET</t>
  </si>
  <si>
    <t>Fibers &amp; Yarns</t>
  </si>
  <si>
    <t>West Feedstock</t>
  </si>
  <si>
    <t>Asia PTA</t>
  </si>
  <si>
    <t>IVL Effective Capacity (MMT)</t>
  </si>
  <si>
    <t>IVL Production (MMT)</t>
  </si>
  <si>
    <t>IVL Core EBITDA($/t)</t>
  </si>
  <si>
    <t>IVL Core EBITDA (M$)</t>
  </si>
  <si>
    <t>Holding</t>
  </si>
  <si>
    <t>*IVL Net Revenue (M$)</t>
  </si>
  <si>
    <t>Intercompany</t>
  </si>
  <si>
    <t>*Note: Net Revenue by Factory location basis</t>
  </si>
  <si>
    <t>Performance by Portfolio</t>
  </si>
  <si>
    <t>High Value Add (HVA)</t>
  </si>
  <si>
    <t>Special Position (West Necessities)</t>
  </si>
  <si>
    <t>Cyclical (East Necessities)</t>
  </si>
  <si>
    <t>Performance by Regions</t>
  </si>
  <si>
    <t>America</t>
  </si>
  <si>
    <t>Europe, Middle East &amp; Africa (EMEA)</t>
  </si>
  <si>
    <t>Asia</t>
  </si>
  <si>
    <t>Revenues by major country/region on the basis of deliveries to customers</t>
  </si>
  <si>
    <t>IVL Net Revenue (M$)</t>
  </si>
  <si>
    <t>Thailand</t>
  </si>
  <si>
    <t>Rest of Asia</t>
  </si>
  <si>
    <t>North America</t>
  </si>
  <si>
    <t>Europe</t>
  </si>
  <si>
    <t>Rest of the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</si>
</sst>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#%;[Red]\(#,###\)%"/>
    <numFmt numFmtId="165" formatCode="_(* #,##0_);_(* \(#,##0\);_(* &quot;-&quot;??_);_(@_)"/>
    <numFmt numFmtId="166" formatCode="#,##0.0000_);[Red]\(#,##0.0000\)"/>
    <numFmt numFmtId="167" formatCode="0_);[Red]\(0\)"/>
    <numFmt numFmtId="168" formatCode="_(* #,##0.0_);_(* \(#,##0.0\);_(* &quot;-&quot;??_);_(@_)"/>
    <numFmt numFmtId="169" formatCode="#,##0.000_);[Red]\(#,##0.000\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sz val="11"/>
      <color theme="0" tint="-0.14999847407452621"/>
      <name val="Times New Roman"/>
      <family val="1"/>
    </font>
    <font>
      <sz val="1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0"/>
      <name val="Times New Roman"/>
      <family val="1"/>
    </font>
    <font>
      <b/>
      <sz val="11"/>
      <color theme="0" tint="-4.9989318521683403E-2"/>
      <name val="Times New Roman"/>
      <family val="1"/>
    </font>
    <font>
      <b/>
      <sz val="11"/>
      <color theme="0" tint="-0.14999847407452621"/>
      <name val="Times New Roman"/>
      <family val="1"/>
    </font>
    <font>
      <b/>
      <sz val="10"/>
      <color theme="1" tint="0.34998626667073579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  <charset val="222"/>
    </font>
    <font>
      <b/>
      <sz val="8"/>
      <color indexed="8"/>
      <name val="Arial"/>
      <family val="2"/>
      <charset val="222"/>
    </font>
    <font>
      <b/>
      <sz val="8"/>
      <color indexed="8"/>
      <name val="Arial"/>
      <family val="2"/>
    </font>
    <font>
      <sz val="8"/>
      <color indexed="8"/>
      <name val="Arial"/>
      <family val="2"/>
      <charset val="222"/>
    </font>
    <font>
      <sz val="8"/>
      <color indexed="12"/>
      <name val="Arial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9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0" fontId="20" fillId="0" borderId="0" applyNumberFormat="0" applyFill="0" applyBorder="0" applyProtection="0">
      <alignment horizontal="center"/>
    </xf>
    <xf numFmtId="4" fontId="22" fillId="0" borderId="0" applyFill="0" applyBorder="0" applyAlignment="0" applyProtection="0"/>
    <xf numFmtId="4" fontId="23" fillId="0" borderId="0" applyFill="0" applyBorder="0" applyAlignment="0" applyProtection="0"/>
  </cellStyleXfs>
  <cellXfs count="123">
    <xf numFmtId="0" fontId="0" fillId="0" borderId="0" xfId="0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2" fillId="2" borderId="1" xfId="0" applyFont="1" applyFill="1" applyBorder="1" applyAlignment="1"/>
    <xf numFmtId="0" fontId="4" fillId="2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0" borderId="0" xfId="0" applyFont="1"/>
    <xf numFmtId="0" fontId="4" fillId="6" borderId="6" xfId="0" applyFont="1" applyFill="1" applyBorder="1"/>
    <xf numFmtId="38" fontId="6" fillId="6" borderId="0" xfId="0" applyNumberFormat="1" applyFont="1" applyFill="1" applyBorder="1"/>
    <xf numFmtId="38" fontId="6" fillId="6" borderId="7" xfId="0" applyNumberFormat="1" applyFont="1" applyFill="1" applyBorder="1"/>
    <xf numFmtId="38" fontId="6" fillId="3" borderId="7" xfId="0" applyNumberFormat="1" applyFont="1" applyFill="1" applyBorder="1"/>
    <xf numFmtId="38" fontId="6" fillId="4" borderId="6" xfId="0" applyNumberFormat="1" applyFont="1" applyFill="1" applyBorder="1"/>
    <xf numFmtId="38" fontId="6" fillId="6" borderId="8" xfId="0" applyNumberFormat="1" applyFont="1" applyFill="1" applyBorder="1"/>
    <xf numFmtId="0" fontId="6" fillId="2" borderId="0" xfId="0" applyFont="1" applyFill="1"/>
    <xf numFmtId="43" fontId="2" fillId="2" borderId="6" xfId="1" applyFont="1" applyFill="1" applyBorder="1"/>
    <xf numFmtId="9" fontId="6" fillId="2" borderId="0" xfId="2" applyFont="1" applyFill="1" applyBorder="1"/>
    <xf numFmtId="9" fontId="6" fillId="2" borderId="6" xfId="2" applyFont="1" applyFill="1" applyBorder="1"/>
    <xf numFmtId="9" fontId="6" fillId="3" borderId="6" xfId="2" applyFont="1" applyFill="1" applyBorder="1"/>
    <xf numFmtId="9" fontId="6" fillId="4" borderId="6" xfId="2" applyFont="1" applyFill="1" applyBorder="1"/>
    <xf numFmtId="43" fontId="6" fillId="2" borderId="0" xfId="1" applyFont="1" applyFill="1"/>
    <xf numFmtId="43" fontId="6" fillId="2" borderId="6" xfId="1" applyFont="1" applyFill="1" applyBorder="1"/>
    <xf numFmtId="9" fontId="6" fillId="2" borderId="8" xfId="2" applyFont="1" applyFill="1" applyBorder="1"/>
    <xf numFmtId="43" fontId="6" fillId="2" borderId="0" xfId="2" applyNumberFormat="1" applyFont="1" applyFill="1" applyBorder="1"/>
    <xf numFmtId="43" fontId="6" fillId="2" borderId="0" xfId="1" applyNumberFormat="1" applyFont="1" applyFill="1"/>
    <xf numFmtId="164" fontId="6" fillId="2" borderId="0" xfId="2" applyNumberFormat="1" applyFont="1" applyFill="1" applyBorder="1"/>
    <xf numFmtId="164" fontId="6" fillId="2" borderId="8" xfId="2" applyNumberFormat="1" applyFont="1" applyFill="1" applyBorder="1"/>
    <xf numFmtId="0" fontId="6" fillId="2" borderId="6" xfId="0" applyFont="1" applyFill="1" applyBorder="1"/>
    <xf numFmtId="40" fontId="6" fillId="2" borderId="0" xfId="0" applyNumberFormat="1" applyFont="1" applyFill="1" applyBorder="1"/>
    <xf numFmtId="40" fontId="6" fillId="2" borderId="6" xfId="0" applyNumberFormat="1" applyFont="1" applyFill="1" applyBorder="1"/>
    <xf numFmtId="40" fontId="6" fillId="3" borderId="6" xfId="0" applyNumberFormat="1" applyFont="1" applyFill="1" applyBorder="1"/>
    <xf numFmtId="43" fontId="6" fillId="2" borderId="0" xfId="1" applyFont="1" applyFill="1" applyBorder="1"/>
    <xf numFmtId="40" fontId="6" fillId="2" borderId="0" xfId="1" applyNumberFormat="1" applyFont="1" applyFill="1" applyBorder="1"/>
    <xf numFmtId="43" fontId="6" fillId="4" borderId="6" xfId="1" applyFont="1" applyFill="1" applyBorder="1"/>
    <xf numFmtId="43" fontId="6" fillId="2" borderId="8" xfId="1" applyFont="1" applyFill="1" applyBorder="1"/>
    <xf numFmtId="40" fontId="6" fillId="4" borderId="6" xfId="0" applyNumberFormat="1" applyFont="1" applyFill="1" applyBorder="1"/>
    <xf numFmtId="40" fontId="6" fillId="4" borderId="6" xfId="1" applyNumberFormat="1" applyFont="1" applyFill="1" applyBorder="1"/>
    <xf numFmtId="43" fontId="7" fillId="2" borderId="0" xfId="1" applyFont="1" applyFill="1" applyBorder="1"/>
    <xf numFmtId="43" fontId="7" fillId="2" borderId="6" xfId="1" applyFont="1" applyFill="1" applyBorder="1"/>
    <xf numFmtId="43" fontId="7" fillId="3" borderId="6" xfId="1" applyFont="1" applyFill="1" applyBorder="1"/>
    <xf numFmtId="38" fontId="7" fillId="2" borderId="0" xfId="1" applyNumberFormat="1" applyFont="1" applyFill="1" applyBorder="1"/>
    <xf numFmtId="165" fontId="7" fillId="2" borderId="0" xfId="1" applyNumberFormat="1" applyFont="1" applyFill="1" applyBorder="1"/>
    <xf numFmtId="165" fontId="7" fillId="4" borderId="6" xfId="1" applyNumberFormat="1" applyFont="1" applyFill="1" applyBorder="1"/>
    <xf numFmtId="43" fontId="7" fillId="2" borderId="0" xfId="1" applyFont="1" applyFill="1"/>
    <xf numFmtId="9" fontId="7" fillId="4" borderId="6" xfId="2" applyFont="1" applyFill="1" applyBorder="1"/>
    <xf numFmtId="43" fontId="7" fillId="2" borderId="8" xfId="1" applyFont="1" applyFill="1" applyBorder="1"/>
    <xf numFmtId="40" fontId="2" fillId="2" borderId="0" xfId="0" applyNumberFormat="1" applyFont="1" applyFill="1" applyBorder="1" applyAlignment="1"/>
    <xf numFmtId="43" fontId="8" fillId="2" borderId="6" xfId="1" applyFont="1" applyFill="1" applyBorder="1"/>
    <xf numFmtId="43" fontId="8" fillId="2" borderId="0" xfId="1" applyFont="1" applyFill="1" applyBorder="1"/>
    <xf numFmtId="43" fontId="7" fillId="4" borderId="6" xfId="1" applyFont="1" applyFill="1" applyBorder="1"/>
    <xf numFmtId="43" fontId="8" fillId="2" borderId="0" xfId="1" applyFont="1" applyFill="1"/>
    <xf numFmtId="38" fontId="6" fillId="2" borderId="0" xfId="0" applyNumberFormat="1" applyFont="1" applyFill="1" applyBorder="1"/>
    <xf numFmtId="38" fontId="6" fillId="2" borderId="6" xfId="0" applyNumberFormat="1" applyFont="1" applyFill="1" applyBorder="1"/>
    <xf numFmtId="38" fontId="6" fillId="3" borderId="6" xfId="0" applyNumberFormat="1" applyFont="1" applyFill="1" applyBorder="1"/>
    <xf numFmtId="38" fontId="6" fillId="0" borderId="0" xfId="0" applyNumberFormat="1" applyFont="1" applyFill="1" applyBorder="1"/>
    <xf numFmtId="166" fontId="6" fillId="2" borderId="0" xfId="0" applyNumberFormat="1" applyFont="1" applyFill="1" applyBorder="1"/>
    <xf numFmtId="164" fontId="6" fillId="4" borderId="6" xfId="2" applyNumberFormat="1" applyFont="1" applyFill="1" applyBorder="1"/>
    <xf numFmtId="167" fontId="6" fillId="2" borderId="0" xfId="2" applyNumberFormat="1" applyFont="1" applyFill="1" applyBorder="1"/>
    <xf numFmtId="38" fontId="6" fillId="2" borderId="0" xfId="0" applyNumberFormat="1" applyFont="1" applyFill="1"/>
    <xf numFmtId="38" fontId="9" fillId="2" borderId="6" xfId="0" applyNumberFormat="1" applyFont="1" applyFill="1" applyBorder="1"/>
    <xf numFmtId="38" fontId="9" fillId="2" borderId="0" xfId="0" applyNumberFormat="1" applyFont="1" applyFill="1" applyBorder="1"/>
    <xf numFmtId="38" fontId="9" fillId="3" borderId="6" xfId="0" applyNumberFormat="1" applyFont="1" applyFill="1" applyBorder="1"/>
    <xf numFmtId="43" fontId="9" fillId="2" borderId="0" xfId="1" applyFont="1" applyFill="1"/>
    <xf numFmtId="43" fontId="9" fillId="2" borderId="0" xfId="1" applyFont="1" applyFill="1" applyBorder="1"/>
    <xf numFmtId="43" fontId="9" fillId="2" borderId="6" xfId="1" applyFont="1" applyFill="1" applyBorder="1"/>
    <xf numFmtId="164" fontId="9" fillId="2" borderId="0" xfId="2" applyNumberFormat="1" applyFont="1" applyFill="1" applyBorder="1"/>
    <xf numFmtId="9" fontId="10" fillId="2" borderId="0" xfId="2" applyFont="1" applyFill="1" applyBorder="1"/>
    <xf numFmtId="0" fontId="11" fillId="2" borderId="0" xfId="0" applyFont="1" applyFill="1" applyBorder="1" applyAlignment="1"/>
    <xf numFmtId="38" fontId="9" fillId="2" borderId="0" xfId="0" applyNumberFormat="1" applyFont="1" applyFill="1"/>
    <xf numFmtId="168" fontId="6" fillId="2" borderId="0" xfId="1" applyNumberFormat="1" applyFont="1" applyFill="1"/>
    <xf numFmtId="43" fontId="7" fillId="2" borderId="0" xfId="1" applyNumberFormat="1" applyFont="1" applyFill="1" applyBorder="1"/>
    <xf numFmtId="38" fontId="6" fillId="6" borderId="6" xfId="0" applyNumberFormat="1" applyFont="1" applyFill="1" applyBorder="1"/>
    <xf numFmtId="43" fontId="6" fillId="3" borderId="6" xfId="1" applyFont="1" applyFill="1" applyBorder="1"/>
    <xf numFmtId="165" fontId="6" fillId="2" borderId="0" xfId="1" applyNumberFormat="1" applyFont="1" applyFill="1" applyBorder="1"/>
    <xf numFmtId="9" fontId="6" fillId="4" borderId="6" xfId="1" applyNumberFormat="1" applyFont="1" applyFill="1" applyBorder="1"/>
    <xf numFmtId="9" fontId="6" fillId="2" borderId="0" xfId="1" applyNumberFormat="1" applyFont="1" applyFill="1" applyBorder="1"/>
    <xf numFmtId="165" fontId="6" fillId="2" borderId="0" xfId="1" applyNumberFormat="1" applyFont="1" applyFill="1"/>
    <xf numFmtId="165" fontId="8" fillId="2" borderId="6" xfId="1" applyNumberFormat="1" applyFont="1" applyFill="1" applyBorder="1"/>
    <xf numFmtId="165" fontId="8" fillId="2" borderId="0" xfId="1" applyNumberFormat="1" applyFont="1" applyFill="1" applyBorder="1"/>
    <xf numFmtId="165" fontId="7" fillId="2" borderId="6" xfId="1" applyNumberFormat="1" applyFont="1" applyFill="1" applyBorder="1"/>
    <xf numFmtId="165" fontId="7" fillId="3" borderId="6" xfId="1" applyNumberFormat="1" applyFont="1" applyFill="1" applyBorder="1"/>
    <xf numFmtId="165" fontId="7" fillId="2" borderId="0" xfId="1" applyNumberFormat="1" applyFont="1" applyFill="1"/>
    <xf numFmtId="165" fontId="7" fillId="2" borderId="8" xfId="1" applyNumberFormat="1" applyFont="1" applyFill="1" applyBorder="1"/>
    <xf numFmtId="165" fontId="8" fillId="2" borderId="0" xfId="1" applyNumberFormat="1" applyFont="1" applyFill="1"/>
    <xf numFmtId="0" fontId="8" fillId="2" borderId="0" xfId="0" applyFont="1" applyFill="1"/>
    <xf numFmtId="169" fontId="6" fillId="2" borderId="0" xfId="0" applyNumberFormat="1" applyFont="1" applyFill="1" applyBorder="1"/>
    <xf numFmtId="43" fontId="8" fillId="3" borderId="6" xfId="1" applyFont="1" applyFill="1" applyBorder="1"/>
    <xf numFmtId="43" fontId="8" fillId="4" borderId="6" xfId="1" applyFont="1" applyFill="1" applyBorder="1"/>
    <xf numFmtId="43" fontId="8" fillId="2" borderId="8" xfId="1" applyFont="1" applyFill="1" applyBorder="1"/>
    <xf numFmtId="168" fontId="7" fillId="2" borderId="0" xfId="1" applyNumberFormat="1" applyFont="1" applyFill="1" applyBorder="1"/>
    <xf numFmtId="0" fontId="12" fillId="2" borderId="0" xfId="0" applyFont="1" applyFill="1"/>
    <xf numFmtId="9" fontId="7" fillId="2" borderId="0" xfId="2" applyFont="1" applyFill="1" applyBorder="1"/>
    <xf numFmtId="164" fontId="7" fillId="2" borderId="0" xfId="2" applyNumberFormat="1" applyFont="1" applyFill="1" applyBorder="1"/>
    <xf numFmtId="0" fontId="13" fillId="2" borderId="0" xfId="0" applyFont="1" applyFill="1"/>
    <xf numFmtId="0" fontId="8" fillId="2" borderId="0" xfId="0" applyFont="1" applyFill="1" applyBorder="1"/>
    <xf numFmtId="0" fontId="13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14" fillId="2" borderId="0" xfId="0" applyFont="1" applyFill="1" applyBorder="1"/>
    <xf numFmtId="0" fontId="14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6" fillId="4" borderId="0" xfId="0" applyFont="1" applyFill="1"/>
    <xf numFmtId="0" fontId="15" fillId="4" borderId="0" xfId="0" applyFont="1" applyFill="1" applyAlignment="1">
      <alignment horizontal="center"/>
    </xf>
    <xf numFmtId="9" fontId="6" fillId="2" borderId="0" xfId="2" applyFont="1" applyFill="1"/>
    <xf numFmtId="0" fontId="6" fillId="0" borderId="0" xfId="0" applyFont="1" applyBorder="1"/>
    <xf numFmtId="43" fontId="6" fillId="0" borderId="0" xfId="1" applyFont="1"/>
    <xf numFmtId="9" fontId="6" fillId="0" borderId="0" xfId="2" applyFont="1"/>
    <xf numFmtId="9" fontId="6" fillId="0" borderId="0" xfId="2" applyFont="1" applyBorder="1"/>
    <xf numFmtId="43" fontId="5" fillId="5" borderId="5" xfId="1" applyFont="1" applyFill="1" applyBorder="1" applyAlignment="1">
      <alignment horizontal="center"/>
    </xf>
    <xf numFmtId="43" fontId="5" fillId="5" borderId="4" xfId="1" applyFont="1" applyFill="1" applyBorder="1" applyAlignment="1">
      <alignment horizontal="center"/>
    </xf>
    <xf numFmtId="9" fontId="2" fillId="2" borderId="0" xfId="2" applyFont="1" applyFill="1" applyBorder="1" applyAlignment="1"/>
    <xf numFmtId="9" fontId="6" fillId="3" borderId="7" xfId="2" applyFont="1" applyFill="1" applyBorder="1"/>
    <xf numFmtId="9" fontId="7" fillId="3" borderId="6" xfId="2" applyFont="1" applyFill="1" applyBorder="1"/>
    <xf numFmtId="9" fontId="9" fillId="3" borderId="6" xfId="2" applyFont="1" applyFill="1" applyBorder="1"/>
    <xf numFmtId="9" fontId="8" fillId="3" borderId="6" xfId="2" applyFont="1" applyFill="1" applyBorder="1"/>
    <xf numFmtId="9" fontId="13" fillId="2" borderId="0" xfId="2" applyFont="1" applyFill="1"/>
  </cellXfs>
  <cellStyles count="15">
    <cellStyle name="Comma" xfId="1" builtinId="3"/>
    <cellStyle name="Comma 2" xfId="3"/>
    <cellStyle name="Comma 2 12" xfId="4"/>
    <cellStyle name="Comma 3" xfId="5"/>
    <cellStyle name="Normal" xfId="0" builtinId="0"/>
    <cellStyle name="Normal 10_Alpha_Financial Reporting Package IRP - Jun'10_v3" xfId="6"/>
    <cellStyle name="Normal 3" xfId="7"/>
    <cellStyle name="Percent" xfId="2" builtinId="5"/>
    <cellStyle name="Percent 11" xfId="8"/>
    <cellStyle name="Percent 2" xfId="9"/>
    <cellStyle name="Style 22" xfId="10"/>
    <cellStyle name="Style 24" xfId="11"/>
    <cellStyle name="Style 24 2" xfId="12"/>
    <cellStyle name="Style 26 2" xfId="13"/>
    <cellStyle name="Style 27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847724</xdr:colOff>
      <xdr:row>1</xdr:row>
      <xdr:rowOff>23212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47724" cy="2137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VL%20Historical%20Information_Yr'10%20to%202Q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17/IVL_Projections%202Q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7/IVL_Projections%203Q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8/IVL_Projections%201Q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7/IVL_Projections%204Q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16/IVL_Projections%202Q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Vikash/Current%20folder/IVL%20forecast%20&amp;%20estimates/MD&amp;A%202Q15/IVL_Projections%202Q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5/IVL_Projections%204Q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5/Factsheet/IVL_Projections%203Q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Vikash/Current%20folder/IVL%20forecast%20&amp;%20estimates/MD&amp;A%201Q16/IVL_Projections%201Q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6/IVL_Projections%203Q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6/IVL_Projections%204Q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18/IVL_Projections%202Q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7/IVL_Projections%201Q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Financials in THB"/>
      <sheetName val="Historical Financials in USD"/>
      <sheetName val="Net Debt Equity Bridge"/>
      <sheetName val="Segment Analysis in THB"/>
      <sheetName val="Segments Analysis in USD"/>
      <sheetName val="IVL Industry Margins"/>
      <sheetName val="Industry Demand Supply"/>
      <sheetName val="History of IVL M&amp;A since 2008"/>
      <sheetName val="Installed Capacities"/>
      <sheetName val="IVL Debts &amp; Glossary of terms"/>
      <sheetName val="IVL Shareholding Structure "/>
      <sheetName val="Logo"/>
    </sheetNames>
    <sheetDataSet>
      <sheetData sheetId="0">
        <row r="1">
          <cell r="A1" t="str">
            <v>6th Aug 2018</v>
          </cell>
        </row>
        <row r="2">
          <cell r="AI2" t="str">
            <v>1H16</v>
          </cell>
          <cell r="AJ2" t="str">
            <v>2H16</v>
          </cell>
          <cell r="AK2" t="str">
            <v>1H17</v>
          </cell>
          <cell r="AL2" t="str">
            <v>2H17</v>
          </cell>
          <cell r="AM2" t="str">
            <v>1H18</v>
          </cell>
        </row>
        <row r="6">
          <cell r="AF6">
            <v>2.3056040084511196</v>
          </cell>
        </row>
      </sheetData>
      <sheetData sheetId="1">
        <row r="4">
          <cell r="H4">
            <v>8.7759999999999998</v>
          </cell>
        </row>
        <row r="12">
          <cell r="J12">
            <v>8438.0660941727037</v>
          </cell>
        </row>
        <row r="15">
          <cell r="J15">
            <v>1004.2450850368494</v>
          </cell>
        </row>
      </sheetData>
      <sheetData sheetId="2"/>
      <sheetData sheetId="3">
        <row r="4">
          <cell r="AH4">
            <v>0.83964237245323403</v>
          </cell>
          <cell r="AI4">
            <v>0.87394217713656308</v>
          </cell>
          <cell r="AJ4">
            <v>0.86566338567262391</v>
          </cell>
          <cell r="AK4">
            <v>0.8877981805827827</v>
          </cell>
        </row>
        <row r="5">
          <cell r="AH5">
            <v>0.83883186894475914</v>
          </cell>
          <cell r="AI5">
            <v>0.84202965039687538</v>
          </cell>
          <cell r="AJ5">
            <v>0.87026663118932535</v>
          </cell>
          <cell r="AK5">
            <v>0.88878579399697788</v>
          </cell>
        </row>
        <row r="6">
          <cell r="AH6">
            <v>0.88132519257700526</v>
          </cell>
          <cell r="AI6">
            <v>0.88022029066765273</v>
          </cell>
          <cell r="AJ6">
            <v>0.90112801126320041</v>
          </cell>
          <cell r="AK6">
            <v>0.85559489523467458</v>
          </cell>
        </row>
        <row r="7">
          <cell r="AH7">
            <v>0.79476559701378813</v>
          </cell>
          <cell r="AI7">
            <v>0.9350635913326002</v>
          </cell>
          <cell r="AJ7">
            <v>0.8436164785505913</v>
          </cell>
          <cell r="AK7">
            <v>0.90024286625531835</v>
          </cell>
        </row>
        <row r="8">
          <cell r="AH8">
            <v>0.87041750027161557</v>
          </cell>
          <cell r="AI8">
            <v>0.83319287687723631</v>
          </cell>
          <cell r="AJ8">
            <v>0.86171790693223294</v>
          </cell>
          <cell r="AK8">
            <v>0.89196436548358871</v>
          </cell>
        </row>
        <row r="10">
          <cell r="B10">
            <v>3.2608613424657538</v>
          </cell>
          <cell r="C10">
            <v>5.0987429726027402</v>
          </cell>
          <cell r="D10">
            <v>6.4208965311475419</v>
          </cell>
          <cell r="E10">
            <v>6.8188870045205485</v>
          </cell>
          <cell r="F10">
            <v>7.3134795360273968</v>
          </cell>
          <cell r="G10">
            <v>8.2030046986301368</v>
          </cell>
          <cell r="H10">
            <v>10.178894686942215</v>
          </cell>
          <cell r="I10">
            <v>10.380801593413699</v>
          </cell>
          <cell r="J10">
            <v>10.410319164225186</v>
          </cell>
          <cell r="K10">
            <v>10.715809863838821</v>
          </cell>
          <cell r="L10">
            <v>1.6712636083561643</v>
          </cell>
          <cell r="M10">
            <v>1.6925050278082192</v>
          </cell>
          <cell r="N10">
            <v>1.7124358672602724</v>
          </cell>
          <cell r="O10">
            <v>1.7426825010958922</v>
          </cell>
          <cell r="P10">
            <v>1.7105368915256145</v>
          </cell>
          <cell r="Q10">
            <v>1.8487239463325202</v>
          </cell>
          <cell r="R10">
            <v>1.8982819518243572</v>
          </cell>
          <cell r="S10">
            <v>1.8559367463449052</v>
          </cell>
          <cell r="T10">
            <v>1.8601375068493151</v>
          </cell>
          <cell r="U10">
            <v>2.0221659753424657</v>
          </cell>
          <cell r="V10">
            <v>2.157687594520548</v>
          </cell>
          <cell r="W10">
            <v>2.1630136219178082</v>
          </cell>
          <cell r="X10">
            <v>2.2045906940386901</v>
          </cell>
          <cell r="Y10">
            <v>2.6595395708522105</v>
          </cell>
          <cell r="Z10">
            <v>2.6688661836283969</v>
          </cell>
          <cell r="AA10">
            <v>2.6458982384229173</v>
          </cell>
          <cell r="AB10">
            <v>2.5281743660283835</v>
          </cell>
          <cell r="AC10">
            <v>2.5673803761454876</v>
          </cell>
          <cell r="AD10">
            <v>2.6012438064418326</v>
          </cell>
          <cell r="AE10">
            <v>2.6840030447979952</v>
          </cell>
          <cell r="AF10">
            <v>2.659591722756026</v>
          </cell>
          <cell r="AG10">
            <v>2.770971289842965</v>
          </cell>
          <cell r="AH10">
            <v>4.8641302648909006</v>
          </cell>
          <cell r="AI10">
            <v>5.3147644220513142</v>
          </cell>
          <cell r="AJ10">
            <v>5.0955547421738707</v>
          </cell>
          <cell r="AK10">
            <v>5.2852468512398278</v>
          </cell>
        </row>
        <row r="11">
          <cell r="B11">
            <v>1.4020131506849316</v>
          </cell>
          <cell r="C11">
            <v>2.886450315068493</v>
          </cell>
          <cell r="D11">
            <v>3.2611757234972671</v>
          </cell>
          <cell r="E11">
            <v>3.5687100045205482</v>
          </cell>
          <cell r="F11">
            <v>3.6505677141095889</v>
          </cell>
          <cell r="G11">
            <v>4.081767438356164</v>
          </cell>
          <cell r="H11">
            <v>4.52034017412472</v>
          </cell>
          <cell r="I11">
            <v>4.2446039242685867</v>
          </cell>
          <cell r="J11">
            <v>4.3674626188047156</v>
          </cell>
          <cell r="K11">
            <v>4.3866028845482381</v>
          </cell>
          <cell r="L11">
            <v>0.88589600000000002</v>
          </cell>
          <cell r="M11">
            <v>0.89573891013698625</v>
          </cell>
          <cell r="N11">
            <v>0.90558247342465681</v>
          </cell>
          <cell r="O11">
            <v>0.88149262095890513</v>
          </cell>
          <cell r="P11">
            <v>0.85998328878588859</v>
          </cell>
          <cell r="Q11">
            <v>0.92270852167498596</v>
          </cell>
          <cell r="R11">
            <v>0.95511055456408334</v>
          </cell>
          <cell r="S11">
            <v>0.91276534908463136</v>
          </cell>
          <cell r="T11">
            <v>0.95734134246575342</v>
          </cell>
          <cell r="U11">
            <v>1.0242469616438357</v>
          </cell>
          <cell r="V11">
            <v>1.0474265534246574</v>
          </cell>
          <cell r="W11">
            <v>1.0527525808219178</v>
          </cell>
          <cell r="X11">
            <v>1.0977682621129445</v>
          </cell>
          <cell r="Y11">
            <v>1.155865687247533</v>
          </cell>
          <cell r="Z11">
            <v>1.1500631123821214</v>
          </cell>
          <cell r="AA11">
            <v>1.1166431123821214</v>
          </cell>
          <cell r="AB11">
            <v>1.0404839741993945</v>
          </cell>
          <cell r="AC11">
            <v>1.0602724198410778</v>
          </cell>
          <cell r="AD11">
            <v>1.071923765114057</v>
          </cell>
          <cell r="AE11">
            <v>1.0719237651140574</v>
          </cell>
          <cell r="AF11">
            <v>1.0867102609462815</v>
          </cell>
          <cell r="AG11">
            <v>1.1560450933738431</v>
          </cell>
          <cell r="AH11">
            <v>2.2536339493604776</v>
          </cell>
          <cell r="AI11">
            <v>2.2667062247642429</v>
          </cell>
          <cell r="AJ11">
            <v>2.1007563940404723</v>
          </cell>
          <cell r="AK11">
            <v>2.1438475302281144</v>
          </cell>
        </row>
        <row r="12">
          <cell r="B12">
            <v>0.26884819178082187</v>
          </cell>
          <cell r="C12">
            <v>0.46238687671232875</v>
          </cell>
          <cell r="D12">
            <v>0.84872048961748636</v>
          </cell>
          <cell r="E12">
            <v>0.93917700000000015</v>
          </cell>
          <cell r="F12">
            <v>1.3519118219178081</v>
          </cell>
          <cell r="G12">
            <v>1.4623464383561644</v>
          </cell>
          <cell r="H12">
            <v>1.5718234891835936</v>
          </cell>
          <cell r="I12">
            <v>1.5602933129807306</v>
          </cell>
          <cell r="J12">
            <v>1.5579786002149905</v>
          </cell>
          <cell r="K12">
            <v>1.5642167112394576</v>
          </cell>
          <cell r="L12">
            <v>0.215532</v>
          </cell>
          <cell r="M12">
            <v>0.22059898999999999</v>
          </cell>
          <cell r="N12">
            <v>0.22435476342465729</v>
          </cell>
          <cell r="O12">
            <v>0.27869124657534283</v>
          </cell>
          <cell r="P12">
            <v>0.28071798630136985</v>
          </cell>
          <cell r="Q12">
            <v>0.34984830136986306</v>
          </cell>
          <cell r="R12">
            <v>0.36067276712328772</v>
          </cell>
          <cell r="S12">
            <v>0.36067276712328772</v>
          </cell>
          <cell r="T12">
            <v>0.33391972602739722</v>
          </cell>
          <cell r="U12">
            <v>0.37340665753424657</v>
          </cell>
          <cell r="V12">
            <v>0.37751002739726025</v>
          </cell>
          <cell r="W12">
            <v>0.37751002739726025</v>
          </cell>
          <cell r="X12">
            <v>0.3875729151411601</v>
          </cell>
          <cell r="Y12">
            <v>0.39187928086495077</v>
          </cell>
          <cell r="Z12">
            <v>0.39618564658874134</v>
          </cell>
          <cell r="AA12">
            <v>0.39618564658874134</v>
          </cell>
          <cell r="AB12">
            <v>0.37925285758241312</v>
          </cell>
          <cell r="AC12">
            <v>0.38635444945509445</v>
          </cell>
          <cell r="AD12">
            <v>0.396250561875721</v>
          </cell>
          <cell r="AE12">
            <v>0.39843544406750214</v>
          </cell>
          <cell r="AF12">
            <v>0.37995937136125507</v>
          </cell>
          <cell r="AG12">
            <v>0.38957133393497978</v>
          </cell>
          <cell r="AH12">
            <v>0.77945219600611093</v>
          </cell>
          <cell r="AI12">
            <v>0.79237129317748267</v>
          </cell>
          <cell r="AJ12">
            <v>0.76560730703750757</v>
          </cell>
          <cell r="AK12">
            <v>0.79468600594322314</v>
          </cell>
        </row>
        <row r="13">
          <cell r="B13">
            <v>0.35</v>
          </cell>
          <cell r="C13">
            <v>0.37684131506849311</v>
          </cell>
          <cell r="D13">
            <v>0.92699945464480904</v>
          </cell>
          <cell r="E13">
            <v>0.92700000000000005</v>
          </cell>
          <cell r="F13">
            <v>0.92700000000000005</v>
          </cell>
          <cell r="G13">
            <v>1.2821108219178081</v>
          </cell>
          <cell r="H13">
            <v>2.7137310236339007</v>
          </cell>
          <cell r="I13">
            <v>3.2029043561643835</v>
          </cell>
          <cell r="J13">
            <v>3.1118779452054799</v>
          </cell>
          <cell r="K13">
            <v>3.3919258022977008</v>
          </cell>
          <cell r="L13">
            <v>0.22857533835616439</v>
          </cell>
          <cell r="M13">
            <v>0.23111506767123285</v>
          </cell>
          <cell r="N13">
            <v>0.23365479945205442</v>
          </cell>
          <cell r="O13">
            <v>0.23365479452054833</v>
          </cell>
          <cell r="P13">
            <v>0.22857534246575351</v>
          </cell>
          <cell r="Q13">
            <v>0.23111506849315069</v>
          </cell>
          <cell r="R13">
            <v>0.23365479452054791</v>
          </cell>
          <cell r="S13">
            <v>0.23365479452054791</v>
          </cell>
          <cell r="T13">
            <v>0.22939643835616438</v>
          </cell>
          <cell r="U13">
            <v>0.28126035616438361</v>
          </cell>
          <cell r="V13">
            <v>0.38572701369863016</v>
          </cell>
          <cell r="W13">
            <v>0.38572701369863016</v>
          </cell>
          <cell r="X13">
            <v>0.38070157157910584</v>
          </cell>
          <cell r="Y13">
            <v>0.76948501369862998</v>
          </cell>
          <cell r="Z13">
            <v>0.77654619178082174</v>
          </cell>
          <cell r="AA13">
            <v>0.78699824657534234</v>
          </cell>
          <cell r="AB13">
            <v>0.76988958904109595</v>
          </cell>
          <cell r="AC13">
            <v>0.77844391780821909</v>
          </cell>
          <cell r="AD13">
            <v>0.78699824657534234</v>
          </cell>
          <cell r="AE13">
            <v>0.86757260273972625</v>
          </cell>
          <cell r="AF13">
            <v>0.85434209044848941</v>
          </cell>
          <cell r="AG13">
            <v>0.88301286253414235</v>
          </cell>
          <cell r="AH13">
            <v>1.1501865852777358</v>
          </cell>
          <cell r="AI13">
            <v>1.5635444383561641</v>
          </cell>
          <cell r="AJ13">
            <v>1.5483335068493149</v>
          </cell>
          <cell r="AK13">
            <v>1.6545708493150686</v>
          </cell>
        </row>
        <row r="14">
          <cell r="B14">
            <v>1.24</v>
          </cell>
          <cell r="C14">
            <v>1.3730644657534248</v>
          </cell>
          <cell r="D14">
            <v>1.3840008633879781</v>
          </cell>
          <cell r="E14">
            <v>1.3839999999999999</v>
          </cell>
          <cell r="F14">
            <v>1.3839999999999999</v>
          </cell>
          <cell r="G14">
            <v>1.3767799999999999</v>
          </cell>
          <cell r="H14">
            <v>1.373</v>
          </cell>
          <cell r="I14">
            <v>1.373</v>
          </cell>
          <cell r="J14">
            <v>1.373</v>
          </cell>
          <cell r="K14">
            <v>1.3730644657534246</v>
          </cell>
          <cell r="L14">
            <v>0.34126027000000003</v>
          </cell>
          <cell r="M14">
            <v>0.34505206000000005</v>
          </cell>
          <cell r="N14">
            <v>0.34884383095890398</v>
          </cell>
          <cell r="O14">
            <v>0.34884383904109606</v>
          </cell>
          <cell r="P14">
            <v>0.34126027397260272</v>
          </cell>
          <cell r="Q14">
            <v>0.34505205479452056</v>
          </cell>
          <cell r="R14">
            <v>0.34884383561643834</v>
          </cell>
          <cell r="S14">
            <v>0.34884383561643834</v>
          </cell>
          <cell r="T14">
            <v>0.33948</v>
          </cell>
          <cell r="U14">
            <v>0.343252</v>
          </cell>
          <cell r="V14">
            <v>0.347024</v>
          </cell>
          <cell r="W14">
            <v>0.347024</v>
          </cell>
          <cell r="X14">
            <v>0.33854794520547943</v>
          </cell>
          <cell r="Y14">
            <v>0.34230958904109593</v>
          </cell>
          <cell r="Z14">
            <v>0.34607123287671232</v>
          </cell>
          <cell r="AA14">
            <v>0.34607123287671232</v>
          </cell>
          <cell r="AB14">
            <v>0.33854794520547943</v>
          </cell>
          <cell r="AC14">
            <v>0.34230958904109593</v>
          </cell>
          <cell r="AD14">
            <v>0.34607123287671232</v>
          </cell>
          <cell r="AE14">
            <v>0.34607123287671243</v>
          </cell>
          <cell r="AF14">
            <v>0.33857999999999999</v>
          </cell>
          <cell r="AG14">
            <v>0.34234199999999998</v>
          </cell>
          <cell r="AH14">
            <v>0.68085753424657536</v>
          </cell>
          <cell r="AI14">
            <v>0.69214246575342464</v>
          </cell>
          <cell r="AJ14">
            <v>0.68085753424657536</v>
          </cell>
          <cell r="AK14">
            <v>0.69214246575342475</v>
          </cell>
        </row>
        <row r="16">
          <cell r="H16">
            <v>8.728926665510043</v>
          </cell>
          <cell r="I16">
            <v>9.1032677084520284</v>
          </cell>
          <cell r="J16">
            <v>9.0558329599658993</v>
          </cell>
          <cell r="K16">
            <v>9.563605449267218</v>
          </cell>
          <cell r="Y16">
            <v>2.3193589555325862</v>
          </cell>
          <cell r="AA16">
            <v>2.2652216700056336</v>
          </cell>
          <cell r="AB16">
            <v>2.1881375496729887</v>
          </cell>
          <cell r="AC16">
            <v>2.2228976203174389</v>
          </cell>
          <cell r="AD16">
            <v>2.3866285300104808</v>
          </cell>
          <cell r="AF16">
            <v>2.325123570352289</v>
          </cell>
          <cell r="AG16">
            <v>2.5462493404533282</v>
          </cell>
          <cell r="AH16">
            <v>4.0841298755345736</v>
          </cell>
          <cell r="AI16">
            <v>4.644796789975473</v>
          </cell>
          <cell r="AJ16">
            <v>4.4110351699904271</v>
          </cell>
          <cell r="AK16">
            <v>4.6922325384616004</v>
          </cell>
          <cell r="AL16">
            <v>4.8713729108056167</v>
          </cell>
        </row>
        <row r="17">
          <cell r="H17">
            <v>3.7990538276500643</v>
          </cell>
          <cell r="I17">
            <v>3.7336394193532914</v>
          </cell>
          <cell r="J17">
            <v>3.7368520399816929</v>
          </cell>
          <cell r="K17">
            <v>3.9183131829136095</v>
          </cell>
          <cell r="Y17">
            <v>0.9870720176590746</v>
          </cell>
          <cell r="AA17">
            <v>0.92152535999583385</v>
          </cell>
          <cell r="AB17">
            <v>0.87937216997981882</v>
          </cell>
          <cell r="AC17">
            <v>0.94884602001121798</v>
          </cell>
          <cell r="AD17">
            <v>0.98910282001138161</v>
          </cell>
          <cell r="AF17">
            <v>0.94651698273525509</v>
          </cell>
          <cell r="AG17">
            <v>1.0663749708161003</v>
          </cell>
          <cell r="AH17">
            <v>1.8904199776594079</v>
          </cell>
          <cell r="AI17">
            <v>1.9086338499906566</v>
          </cell>
          <cell r="AJ17">
            <v>1.8282181899910368</v>
          </cell>
          <cell r="AK17">
            <v>1.9054212293622546</v>
          </cell>
          <cell r="AL17">
            <v>2.0128919535513554</v>
          </cell>
        </row>
        <row r="18">
          <cell r="H18">
            <v>1.3844121467470429</v>
          </cell>
          <cell r="I18">
            <v>1.3698394799987377</v>
          </cell>
          <cell r="J18">
            <v>1.3873714799966712</v>
          </cell>
          <cell r="K18">
            <v>1.4190984873437142</v>
          </cell>
          <cell r="Y18">
            <v>0.3446118167451126</v>
          </cell>
          <cell r="AA18">
            <v>0.34540271999990174</v>
          </cell>
          <cell r="AB18">
            <v>0.34196555962856962</v>
          </cell>
          <cell r="AC18">
            <v>0.3479446303707141</v>
          </cell>
          <cell r="AD18">
            <v>0.32639297999985739</v>
          </cell>
          <cell r="AF18">
            <v>0.36255086685135535</v>
          </cell>
          <cell r="AG18">
            <v>0.37661833049290505</v>
          </cell>
          <cell r="AH18">
            <v>0.68695085674965539</v>
          </cell>
          <cell r="AI18">
            <v>0.69746128999738766</v>
          </cell>
          <cell r="AJ18">
            <v>0.68991018999928366</v>
          </cell>
          <cell r="AK18">
            <v>0.67992928999945401</v>
          </cell>
          <cell r="AL18">
            <v>0.73916919734426045</v>
          </cell>
        </row>
        <row r="19">
          <cell r="H19">
            <v>2.376142205862938</v>
          </cell>
          <cell r="I19">
            <v>2.7957152644800005</v>
          </cell>
          <cell r="J19">
            <v>2.7682141384075347</v>
          </cell>
          <cell r="K19">
            <v>2.9819319490998946</v>
          </cell>
          <cell r="Y19">
            <v>0.67730041812839892</v>
          </cell>
          <cell r="AA19">
            <v>0.72669232675989814</v>
          </cell>
          <cell r="AB19">
            <v>0.68703369606459985</v>
          </cell>
          <cell r="AC19">
            <v>0.61916596460550699</v>
          </cell>
          <cell r="AD19">
            <v>0.76606334470924187</v>
          </cell>
          <cell r="AF19">
            <v>0.71718943614567809</v>
          </cell>
          <cell r="AG19">
            <v>0.77522690914432302</v>
          </cell>
          <cell r="AH19">
            <v>0.91412872812550994</v>
          </cell>
          <cell r="AI19">
            <v>1.4620134777374281</v>
          </cell>
          <cell r="AJ19">
            <v>1.306199660670107</v>
          </cell>
          <cell r="AK19">
            <v>1.4895156038098938</v>
          </cell>
          <cell r="AL19">
            <v>1.492416345290001</v>
          </cell>
        </row>
        <row r="20">
          <cell r="H20">
            <v>1.1693184852499998</v>
          </cell>
          <cell r="I20">
            <v>1.2040735446200002</v>
          </cell>
          <cell r="J20">
            <v>1.16339530158</v>
          </cell>
          <cell r="K20">
            <v>1.2442618299100001</v>
          </cell>
          <cell r="Y20">
            <v>0.31037470300000003</v>
          </cell>
          <cell r="AA20">
            <v>0.27160126325</v>
          </cell>
          <cell r="AB20">
            <v>0.27976612399999995</v>
          </cell>
          <cell r="AC20">
            <v>0.30694100533000007</v>
          </cell>
          <cell r="AD20">
            <v>0.30506938528999999</v>
          </cell>
          <cell r="AF20">
            <v>0.29886628462000003</v>
          </cell>
          <cell r="AG20">
            <v>0.32802913</v>
          </cell>
          <cell r="AH20">
            <v>0.59263031300000002</v>
          </cell>
          <cell r="AI20">
            <v>0.57668817224999991</v>
          </cell>
          <cell r="AJ20">
            <v>0.58670712933000002</v>
          </cell>
          <cell r="AK20">
            <v>0.61736641529000003</v>
          </cell>
          <cell r="AL20">
            <v>0.62689541462000009</v>
          </cell>
        </row>
        <row r="43">
          <cell r="I43">
            <v>9.1032677084520284</v>
          </cell>
          <cell r="J43">
            <v>9.0558329599658993</v>
          </cell>
          <cell r="K43">
            <v>9.563605449267218</v>
          </cell>
          <cell r="L43">
            <v>1.4233449846048198</v>
          </cell>
          <cell r="M43">
            <v>1.445737068888586</v>
          </cell>
          <cell r="N43">
            <v>1.4709999588757243</v>
          </cell>
          <cell r="O43">
            <v>1.4638338268774662</v>
          </cell>
          <cell r="P43">
            <v>1.5054495400000001</v>
          </cell>
          <cell r="Q43">
            <v>1.58684508</v>
          </cell>
          <cell r="R43">
            <v>1.6325157000000001</v>
          </cell>
          <cell r="S43">
            <v>1.5246071499999998</v>
          </cell>
          <cell r="T43">
            <v>1.6267209389142077</v>
          </cell>
          <cell r="U43">
            <v>1.8145852072488728</v>
          </cell>
          <cell r="V43">
            <v>1.8015288626199988</v>
          </cell>
          <cell r="W43">
            <v>1.7807622664805691</v>
          </cell>
          <cell r="X43">
            <v>1.7647709200019872</v>
          </cell>
          <cell r="Y43">
            <v>2.3193589555325862</v>
          </cell>
          <cell r="Z43">
            <v>2.3795751199698389</v>
          </cell>
          <cell r="AA43">
            <v>2.2652216700056336</v>
          </cell>
          <cell r="AB43">
            <v>2.1881375496729887</v>
          </cell>
          <cell r="AC43">
            <v>2.2228976203174389</v>
          </cell>
          <cell r="AD43">
            <v>2.3866285300104808</v>
          </cell>
        </row>
        <row r="44">
          <cell r="I44">
            <v>1.789548294921494</v>
          </cell>
          <cell r="J44">
            <v>1.7549867553205263</v>
          </cell>
          <cell r="K44">
            <v>1.9046878247045411</v>
          </cell>
          <cell r="L44">
            <v>0.26425917817290762</v>
          </cell>
          <cell r="M44">
            <v>0.24976160129525388</v>
          </cell>
          <cell r="N44">
            <v>0.268741288514247</v>
          </cell>
          <cell r="O44">
            <v>0.29676098255202527</v>
          </cell>
          <cell r="P44">
            <v>0.29827347592644771</v>
          </cell>
          <cell r="Q44">
            <v>0.33300259771227203</v>
          </cell>
          <cell r="R44">
            <v>0.34856629586716142</v>
          </cell>
          <cell r="S44">
            <v>0.34496189639702091</v>
          </cell>
          <cell r="T44">
            <v>0.34640463553928169</v>
          </cell>
          <cell r="U44">
            <v>0.39015300246815471</v>
          </cell>
          <cell r="V44">
            <v>0.36008182418825546</v>
          </cell>
          <cell r="W44">
            <v>0.36642192435650783</v>
          </cell>
          <cell r="X44">
            <v>0.34764275494768848</v>
          </cell>
          <cell r="Y44">
            <v>0.4295002106040825</v>
          </cell>
          <cell r="Z44">
            <v>0.432013919435351</v>
          </cell>
          <cell r="AA44">
            <v>0.44436081518127579</v>
          </cell>
          <cell r="AB44">
            <v>0.44145120152891515</v>
          </cell>
          <cell r="AC44">
            <v>0.43716081917498423</v>
          </cell>
          <cell r="AD44">
            <v>0.46312475506092093</v>
          </cell>
          <cell r="AF44">
            <v>0.4820898060696755</v>
          </cell>
          <cell r="AG44">
            <v>0.51166174441727075</v>
          </cell>
        </row>
        <row r="45">
          <cell r="I45">
            <v>4.6712146413882092</v>
          </cell>
          <cell r="J45">
            <v>4.589214528431401</v>
          </cell>
          <cell r="K45">
            <v>4.942107284888638</v>
          </cell>
          <cell r="L45">
            <v>0.59450605272596257</v>
          </cell>
          <cell r="M45">
            <v>0.60695880959998372</v>
          </cell>
          <cell r="N45">
            <v>0.58817834745631459</v>
          </cell>
          <cell r="O45">
            <v>0.55912705187242417</v>
          </cell>
          <cell r="P45">
            <v>0.60486101075266907</v>
          </cell>
          <cell r="Q45">
            <v>0.61324325528172796</v>
          </cell>
          <cell r="R45">
            <v>0.63499174795152136</v>
          </cell>
          <cell r="S45">
            <v>0.56055640920552996</v>
          </cell>
          <cell r="T45">
            <v>0.63956327544432534</v>
          </cell>
          <cell r="U45">
            <v>0.75362834783342392</v>
          </cell>
          <cell r="V45">
            <v>0.78691178023010078</v>
          </cell>
          <cell r="W45">
            <v>0.75926766785369282</v>
          </cell>
          <cell r="X45">
            <v>0.72635130915693757</v>
          </cell>
          <cell r="Y45">
            <v>1.1558563695775599</v>
          </cell>
          <cell r="Z45">
            <v>1.218845756173579</v>
          </cell>
          <cell r="AA45">
            <v>1.1689580670932693</v>
          </cell>
          <cell r="AB45">
            <v>1.0938353646083994</v>
          </cell>
          <cell r="AC45">
            <v>1.1075743405561522</v>
          </cell>
          <cell r="AD45">
            <v>1.2710282479654127</v>
          </cell>
          <cell r="AF45">
            <v>1.1607149458270318</v>
          </cell>
          <cell r="AG45">
            <v>1.3115874028379479</v>
          </cell>
        </row>
        <row r="46">
          <cell r="I46">
            <v>2.6425047721423254</v>
          </cell>
          <cell r="J46">
            <v>2.7116316762139743</v>
          </cell>
          <cell r="K46">
            <v>2.7168103396740397</v>
          </cell>
          <cell r="L46">
            <v>0.56457975370594948</v>
          </cell>
          <cell r="M46">
            <v>0.58901665799334868</v>
          </cell>
          <cell r="N46">
            <v>0.61408032290516279</v>
          </cell>
          <cell r="O46">
            <v>0.60794579245301639</v>
          </cell>
          <cell r="P46">
            <v>0.6023150533208832</v>
          </cell>
          <cell r="Q46">
            <v>0.64059922700600003</v>
          </cell>
          <cell r="R46">
            <v>0.64895765618131729</v>
          </cell>
          <cell r="S46">
            <v>0.61908884439744927</v>
          </cell>
          <cell r="T46">
            <v>0.64075302793060052</v>
          </cell>
          <cell r="U46">
            <v>0.67080385694729427</v>
          </cell>
          <cell r="V46">
            <v>0.65453525820164238</v>
          </cell>
          <cell r="W46">
            <v>0.65507267427036842</v>
          </cell>
          <cell r="X46">
            <v>0.69077685589736137</v>
          </cell>
          <cell r="Y46">
            <v>0.73400237535094404</v>
          </cell>
          <cell r="Z46">
            <v>0.72871544436090863</v>
          </cell>
          <cell r="AA46">
            <v>0.65190278773108812</v>
          </cell>
          <cell r="AB46">
            <v>0.65285098353567395</v>
          </cell>
          <cell r="AC46">
            <v>0.67816246058630292</v>
          </cell>
          <cell r="AD46">
            <v>0.65247552698414746</v>
          </cell>
          <cell r="AF46">
            <v>0.68231881845558129</v>
          </cell>
          <cell r="AG46">
            <v>0.72300019319810971</v>
          </cell>
        </row>
        <row r="60">
          <cell r="B60">
            <v>6694.9385615096026</v>
          </cell>
          <cell r="C60">
            <v>22521.678706201565</v>
          </cell>
        </row>
        <row r="61">
          <cell r="B61">
            <v>47832.547999999995</v>
          </cell>
          <cell r="C61">
            <v>98303.314011223905</v>
          </cell>
        </row>
        <row r="62">
          <cell r="B62">
            <v>42330.480798490418</v>
          </cell>
          <cell r="C62">
            <v>65271.119505574585</v>
          </cell>
        </row>
        <row r="65">
          <cell r="I65">
            <v>9.1032677084520284</v>
          </cell>
          <cell r="L65">
            <v>1.4233449846048198</v>
          </cell>
          <cell r="M65">
            <v>1.445737068888586</v>
          </cell>
          <cell r="N65">
            <v>1.4709999588757243</v>
          </cell>
          <cell r="O65">
            <v>1.4638338268774662</v>
          </cell>
          <cell r="P65">
            <v>1.5054495400000001</v>
          </cell>
          <cell r="Q65">
            <v>1.58684508</v>
          </cell>
          <cell r="R65">
            <v>1.6325157000000001</v>
          </cell>
          <cell r="S65">
            <v>1.5246071499999998</v>
          </cell>
          <cell r="T65">
            <v>1.6267209389142077</v>
          </cell>
          <cell r="U65">
            <v>1.8145852072488728</v>
          </cell>
          <cell r="V65">
            <v>1.8015288626199988</v>
          </cell>
          <cell r="W65">
            <v>1.7807622664805691</v>
          </cell>
          <cell r="X65">
            <v>1.7647709200019872</v>
          </cell>
          <cell r="Y65">
            <v>2.3193589555325862</v>
          </cell>
          <cell r="Z65">
            <v>2.3795751199698389</v>
          </cell>
          <cell r="AA65">
            <v>2.2652216700056336</v>
          </cell>
          <cell r="AB65">
            <v>2.1881375496729887</v>
          </cell>
          <cell r="AC65">
            <v>2.2228976203174389</v>
          </cell>
          <cell r="AD65">
            <v>2.3866285300104808</v>
          </cell>
        </row>
        <row r="66">
          <cell r="I66">
            <v>3.4116257132950554</v>
          </cell>
          <cell r="J66">
            <v>3.3805692610145748</v>
          </cell>
          <cell r="K66">
            <v>3.556802745058163</v>
          </cell>
          <cell r="L66">
            <v>0.44298985516409844</v>
          </cell>
          <cell r="M66">
            <v>0.41805369665570591</v>
          </cell>
          <cell r="N66">
            <v>0.45316756547058701</v>
          </cell>
          <cell r="O66">
            <v>0.45878522920716691</v>
          </cell>
          <cell r="P66">
            <v>0.48079981999999999</v>
          </cell>
          <cell r="Q66">
            <v>0.49165158999999997</v>
          </cell>
          <cell r="R66">
            <v>0.47684267999999991</v>
          </cell>
          <cell r="S66">
            <v>0.47145505000000004</v>
          </cell>
          <cell r="T66">
            <v>0.44936600292292422</v>
          </cell>
          <cell r="U66">
            <v>0.54475976643965773</v>
          </cell>
          <cell r="V66">
            <v>0.590758299657824</v>
          </cell>
          <cell r="W66">
            <v>0.56100760339288325</v>
          </cell>
          <cell r="X66">
            <v>0.47412114692518004</v>
          </cell>
          <cell r="Y66">
            <v>0.81994063118593019</v>
          </cell>
          <cell r="Z66">
            <v>0.88362410292347482</v>
          </cell>
          <cell r="AA66">
            <v>0.87163663215450005</v>
          </cell>
          <cell r="AB66">
            <v>0.78971824272550173</v>
          </cell>
          <cell r="AC66">
            <v>0.83558928321109849</v>
          </cell>
          <cell r="AD66">
            <v>0.92415438631706892</v>
          </cell>
          <cell r="AF66">
            <v>0.83343678373028862</v>
          </cell>
          <cell r="AG66">
            <v>0.93704777396941819</v>
          </cell>
        </row>
        <row r="67">
          <cell r="I67">
            <v>2.6170312404428033</v>
          </cell>
          <cell r="J67">
            <v>2.5348464527676882</v>
          </cell>
          <cell r="K67">
            <v>2.8422305352571855</v>
          </cell>
          <cell r="L67">
            <v>0.35554800999999997</v>
          </cell>
          <cell r="M67">
            <v>0.37181363900000003</v>
          </cell>
          <cell r="N67">
            <v>0.33654970879903817</v>
          </cell>
          <cell r="O67">
            <v>0.33227557121000006</v>
          </cell>
          <cell r="P67">
            <v>0.36910486999999997</v>
          </cell>
          <cell r="Q67">
            <v>0.38761976000000004</v>
          </cell>
          <cell r="R67">
            <v>0.43837777</v>
          </cell>
          <cell r="S67">
            <v>0.36406297000000004</v>
          </cell>
          <cell r="T67">
            <v>0.46395407509070802</v>
          </cell>
          <cell r="U67">
            <v>0.50574404401369033</v>
          </cell>
          <cell r="V67">
            <v>0.46465859563908474</v>
          </cell>
          <cell r="W67">
            <v>0.46809249454377566</v>
          </cell>
          <cell r="X67">
            <v>0.49200840939647383</v>
          </cell>
          <cell r="Y67">
            <v>0.6644307355009893</v>
          </cell>
          <cell r="Z67">
            <v>0.66201086247983076</v>
          </cell>
          <cell r="AA67">
            <v>0.63771094515800009</v>
          </cell>
          <cell r="AB67">
            <v>0.63744059037702994</v>
          </cell>
          <cell r="AC67">
            <v>0.5976840547528276</v>
          </cell>
          <cell r="AD67">
            <v>0.70411851443673346</v>
          </cell>
          <cell r="AF67">
            <v>0.69689273900908322</v>
          </cell>
          <cell r="AG67">
            <v>0.76343120093515682</v>
          </cell>
        </row>
        <row r="68">
          <cell r="I68">
            <v>3.0746107547141706</v>
          </cell>
          <cell r="J68">
            <v>3.1404172461836364</v>
          </cell>
          <cell r="K68">
            <v>3.16457216895187</v>
          </cell>
          <cell r="L68">
            <v>0.62480711944072154</v>
          </cell>
          <cell r="M68">
            <v>0.65586973323288023</v>
          </cell>
          <cell r="N68">
            <v>0.68128268460609931</v>
          </cell>
          <cell r="O68">
            <v>0.67277302646029902</v>
          </cell>
          <cell r="P68">
            <v>0.65554484999999996</v>
          </cell>
          <cell r="Q68">
            <v>0.70757373000000001</v>
          </cell>
          <cell r="R68">
            <v>0.71729525000000005</v>
          </cell>
          <cell r="S68">
            <v>0.68908913000000005</v>
          </cell>
          <cell r="T68">
            <v>0.71340086090057553</v>
          </cell>
          <cell r="U68">
            <v>0.76408139679552467</v>
          </cell>
          <cell r="V68">
            <v>0.74611196732308993</v>
          </cell>
          <cell r="W68">
            <v>0.75166216854391021</v>
          </cell>
          <cell r="X68">
            <v>0.79864136368033323</v>
          </cell>
          <cell r="Y68">
            <v>0.83498758884566671</v>
          </cell>
          <cell r="Z68">
            <v>0.83394015456653314</v>
          </cell>
          <cell r="AA68">
            <v>0.75587409269313344</v>
          </cell>
          <cell r="AB68">
            <v>0.76097871657045679</v>
          </cell>
          <cell r="AC68">
            <v>0.78962428235351334</v>
          </cell>
          <cell r="AD68">
            <v>0.75835562925667876</v>
          </cell>
          <cell r="AF68">
            <v>0.79479404761291672</v>
          </cell>
          <cell r="AG68">
            <v>0.84577036554875329</v>
          </cell>
        </row>
        <row r="82">
          <cell r="B82">
            <v>19958.399999999998</v>
          </cell>
          <cell r="C82">
            <v>67952.664384000018</v>
          </cell>
        </row>
        <row r="83">
          <cell r="B83">
            <v>27874.147999999997</v>
          </cell>
          <cell r="C83">
            <v>41289.840499999998</v>
          </cell>
        </row>
        <row r="84">
          <cell r="B84">
            <v>49025.419360000029</v>
          </cell>
          <cell r="C84">
            <v>76853.607339000053</v>
          </cell>
        </row>
      </sheetData>
      <sheetData sheetId="4">
        <row r="16">
          <cell r="BW16">
            <v>10.594492988020395</v>
          </cell>
        </row>
      </sheetData>
      <sheetData sheetId="5"/>
      <sheetData sheetId="6"/>
      <sheetData sheetId="7"/>
      <sheetData sheetId="8">
        <row r="39">
          <cell r="H39">
            <v>10470.313663308316</v>
          </cell>
        </row>
      </sheetData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By company"/>
      <sheetName val="PTA Asia"/>
      <sheetName val="PTA Asia (Ratio of NCE) "/>
      <sheetName val="EBITDA bridge"/>
      <sheetName val="Financials"/>
      <sheetName val="HVA INfo"/>
      <sheetName val="BS and NWC"/>
      <sheetName val="NCI"/>
      <sheetName val="EPS Calculation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>
        <row r="2">
          <cell r="AJ2">
            <v>32.9559</v>
          </cell>
        </row>
        <row r="581">
          <cell r="AT581">
            <v>201.06613052861388</v>
          </cell>
        </row>
        <row r="628">
          <cell r="AT628">
            <v>577.93782238172253</v>
          </cell>
          <cell r="EF628">
            <v>404.70721126628581</v>
          </cell>
        </row>
        <row r="629">
          <cell r="AT629">
            <v>712.85777126490063</v>
          </cell>
        </row>
        <row r="630">
          <cell r="AT630">
            <v>797.89224775929915</v>
          </cell>
        </row>
        <row r="631">
          <cell r="EF631">
            <v>934.49361644108978</v>
          </cell>
        </row>
        <row r="633">
          <cell r="CM633">
            <v>749.487013698547</v>
          </cell>
        </row>
        <row r="1623">
          <cell r="AT1623">
            <v>4.5398443343939565</v>
          </cell>
        </row>
        <row r="1640">
          <cell r="EF1640">
            <v>0.35724785190524533</v>
          </cell>
        </row>
        <row r="1641">
          <cell r="AT1641">
            <v>56.486855552010546</v>
          </cell>
          <cell r="EF1641">
            <v>27.707340947820494</v>
          </cell>
        </row>
        <row r="1642">
          <cell r="AT1642">
            <v>86.495968947827905</v>
          </cell>
        </row>
        <row r="1643">
          <cell r="AT1643">
            <v>95.524385272494243</v>
          </cell>
        </row>
        <row r="1644">
          <cell r="EF1644">
            <v>72.253489532591857</v>
          </cell>
        </row>
        <row r="1646">
          <cell r="CM1646">
            <v>138.54637929192035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BH10">
            <v>878.90805121651272</v>
          </cell>
        </row>
      </sheetData>
      <sheetData sheetId="13"/>
      <sheetData sheetId="14"/>
      <sheetData sheetId="15"/>
      <sheetData sheetId="16">
        <row r="3">
          <cell r="G3">
            <v>9055.8319599658989</v>
          </cell>
        </row>
      </sheetData>
      <sheetData sheetId="17"/>
      <sheetData sheetId="18"/>
      <sheetData sheetId="19"/>
      <sheetData sheetId="20">
        <row r="1">
          <cell r="B1">
            <v>34.286299999999997</v>
          </cell>
        </row>
      </sheetData>
      <sheetData sheetId="21"/>
      <sheetData sheetId="22"/>
      <sheetData sheetId="23">
        <row r="20">
          <cell r="B20">
            <v>83.761344134058788</v>
          </cell>
        </row>
        <row r="127">
          <cell r="B127">
            <v>129.76904885180156</v>
          </cell>
        </row>
        <row r="128">
          <cell r="B128">
            <v>103.72964876304331</v>
          </cell>
        </row>
        <row r="129">
          <cell r="B129">
            <v>78.009333370320419</v>
          </cell>
        </row>
        <row r="130">
          <cell r="B130">
            <v>179.51477824711336</v>
          </cell>
        </row>
        <row r="131">
          <cell r="B131">
            <v>790.13648768047892</v>
          </cell>
        </row>
        <row r="132">
          <cell r="B132">
            <v>680.66629749388176</v>
          </cell>
        </row>
        <row r="133">
          <cell r="B133">
            <v>126.8649598290601</v>
          </cell>
        </row>
        <row r="145">
          <cell r="B145">
            <v>2088.690547958081</v>
          </cell>
        </row>
        <row r="146">
          <cell r="B146">
            <v>1077.8413489496579</v>
          </cell>
        </row>
        <row r="147">
          <cell r="B147">
            <v>559.90541891972896</v>
          </cell>
        </row>
        <row r="148">
          <cell r="B148">
            <v>831.13622637924664</v>
          </cell>
        </row>
        <row r="153">
          <cell r="B153">
            <v>238.50753171692691</v>
          </cell>
        </row>
        <row r="154">
          <cell r="B154">
            <v>64.895384594649116</v>
          </cell>
        </row>
        <row r="155">
          <cell r="B155">
            <v>58.916864569430395</v>
          </cell>
        </row>
        <row r="156">
          <cell r="B156">
            <v>114.33805582731304</v>
          </cell>
        </row>
      </sheetData>
      <sheetData sheetId="24">
        <row r="14">
          <cell r="B14">
            <v>-49734.481184214354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By company"/>
      <sheetName val="PTA Asia"/>
      <sheetName val="PTA Asia (Ratio of NCE) "/>
      <sheetName val="Asia Analysis"/>
      <sheetName val="EBITDA bridge"/>
      <sheetName val="Financials"/>
      <sheetName val="HVA INfo"/>
      <sheetName val="BS and NWC"/>
      <sheetName val="NCI"/>
      <sheetName val="EPS Calculation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Sheet3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>
        <row r="2">
          <cell r="AK2">
            <v>33.756192817679548</v>
          </cell>
        </row>
        <row r="602">
          <cell r="AU602">
            <v>197.55892866677274</v>
          </cell>
        </row>
        <row r="650">
          <cell r="AU650">
            <v>611.50724732789581</v>
          </cell>
          <cell r="EI650">
            <v>420.18383597322594</v>
          </cell>
        </row>
        <row r="651">
          <cell r="AU651">
            <v>753.88639997367238</v>
          </cell>
        </row>
        <row r="652">
          <cell r="AU652">
            <v>808.13489435872543</v>
          </cell>
        </row>
        <row r="653">
          <cell r="EI653">
            <v>964.04727901643901</v>
          </cell>
        </row>
        <row r="655">
          <cell r="CO655">
            <v>789.29742667062885</v>
          </cell>
        </row>
        <row r="1674">
          <cell r="AU1674">
            <v>4.7493420948859066</v>
          </cell>
        </row>
        <row r="1692">
          <cell r="EI1692">
            <v>2.4226441238764749</v>
          </cell>
        </row>
        <row r="1693">
          <cell r="AU1693">
            <v>53.886809726895351</v>
          </cell>
          <cell r="EI1693">
            <v>24.495810231275915</v>
          </cell>
        </row>
        <row r="1694">
          <cell r="AU1694">
            <v>104.76575794101663</v>
          </cell>
        </row>
        <row r="1695">
          <cell r="AU1695">
            <v>132.59704590825621</v>
          </cell>
        </row>
        <row r="1696">
          <cell r="EI1696">
            <v>115.50830743316506</v>
          </cell>
        </row>
        <row r="1698">
          <cell r="CO1698">
            <v>151.24549591172726</v>
          </cell>
        </row>
      </sheetData>
      <sheetData sheetId="4"/>
      <sheetData sheetId="5"/>
      <sheetData sheetId="6"/>
      <sheetData sheetId="7"/>
      <sheetData sheetId="8">
        <row r="20">
          <cell r="AL20">
            <v>-0.3884771977716599</v>
          </cell>
        </row>
      </sheetData>
      <sheetData sheetId="9"/>
      <sheetData sheetId="10"/>
      <sheetData sheetId="11"/>
      <sheetData sheetId="12"/>
      <sheetData sheetId="13">
        <row r="22">
          <cell r="Q22">
            <v>2864.245278031874</v>
          </cell>
        </row>
      </sheetData>
      <sheetData sheetId="14"/>
      <sheetData sheetId="15"/>
      <sheetData sheetId="16"/>
      <sheetData sheetId="17">
        <row r="3">
          <cell r="G3">
            <v>9062.8853700065429</v>
          </cell>
        </row>
      </sheetData>
      <sheetData sheetId="18"/>
      <sheetData sheetId="19"/>
      <sheetData sheetId="20"/>
      <sheetData sheetId="21"/>
      <sheetData sheetId="22">
        <row r="1">
          <cell r="B1">
            <v>33.373800000000003</v>
          </cell>
        </row>
      </sheetData>
      <sheetData sheetId="23"/>
      <sheetData sheetId="24"/>
      <sheetData sheetId="25">
        <row r="1">
          <cell r="K1">
            <v>35.402340163934419</v>
          </cell>
        </row>
        <row r="127">
          <cell r="B127">
            <v>130.1996957977513</v>
          </cell>
        </row>
        <row r="128">
          <cell r="B128">
            <v>122.79385626810284</v>
          </cell>
        </row>
        <row r="129">
          <cell r="B129">
            <v>93.461911321261368</v>
          </cell>
        </row>
        <row r="130">
          <cell r="B130">
            <v>181.08170538942232</v>
          </cell>
        </row>
        <row r="131">
          <cell r="B131">
            <v>786.01152949885272</v>
          </cell>
        </row>
        <row r="132">
          <cell r="B132">
            <v>721.26534345758819</v>
          </cell>
        </row>
        <row r="133">
          <cell r="B133">
            <v>138.7144889490973</v>
          </cell>
        </row>
        <row r="145">
          <cell r="B145">
            <v>2173.5285232848573</v>
          </cell>
        </row>
        <row r="146">
          <cell r="B146">
            <v>1108.3223354558404</v>
          </cell>
        </row>
        <row r="147">
          <cell r="B147">
            <v>606.77730940017818</v>
          </cell>
        </row>
        <row r="148">
          <cell r="B148">
            <v>875.90091695994261</v>
          </cell>
        </row>
        <row r="153">
          <cell r="B153">
            <v>291.24958753349239</v>
          </cell>
        </row>
        <row r="154">
          <cell r="B154">
            <v>84.138030664723701</v>
          </cell>
        </row>
        <row r="155">
          <cell r="B155">
            <v>50.504229868087862</v>
          </cell>
        </row>
        <row r="156">
          <cell r="B156">
            <v>154.18470891948863</v>
          </cell>
        </row>
      </sheetData>
      <sheetData sheetId="26">
        <row r="21">
          <cell r="N21">
            <v>3134.6501813528021</v>
          </cell>
        </row>
      </sheetData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TA Asia"/>
      <sheetName val="PTA Asia (Ratio of NCE) "/>
      <sheetName val="Asia Analysis"/>
      <sheetName val="By company"/>
      <sheetName val="EBITDA bridge"/>
      <sheetName val="EPS Calculation"/>
      <sheetName val="Financials"/>
      <sheetName val="HVA INfo"/>
      <sheetName val="CMD 2018 Capex"/>
      <sheetName val="BS and NWC"/>
      <sheetName val="NCI"/>
      <sheetName val="Sheet2"/>
      <sheetName val="Analysis of Core EPS"/>
      <sheetName val="Analysis"/>
      <sheetName val="Sheet1"/>
      <sheetName val="Exch rates"/>
      <sheetName val="Sheet3"/>
      <sheetName val="MDA table"/>
      <sheetName val="EBITDA table (VJ)"/>
      <sheetName val="Conso_table"/>
      <sheetName val="Restated"/>
      <sheetName val="Conso USD (2)"/>
      <sheetName val="Conso THB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N2">
            <v>35.646999999999998</v>
          </cell>
        </row>
        <row r="641">
          <cell r="AX641">
            <v>231.31074439417668</v>
          </cell>
        </row>
        <row r="691">
          <cell r="AX691">
            <v>689.35850278483588</v>
          </cell>
          <cell r="EN691">
            <v>488.6407942226848</v>
          </cell>
        </row>
        <row r="692">
          <cell r="AX692">
            <v>846.20123486205944</v>
          </cell>
        </row>
        <row r="693">
          <cell r="AX693">
            <v>878.45551227961698</v>
          </cell>
        </row>
        <row r="694">
          <cell r="EN694">
            <v>1033.9144163171484</v>
          </cell>
        </row>
        <row r="696">
          <cell r="CS696">
            <v>891.460039386679</v>
          </cell>
        </row>
        <row r="1773">
          <cell r="AX1773">
            <v>2.6791553489152036</v>
          </cell>
        </row>
        <row r="1793">
          <cell r="EN1793">
            <v>4.2428620738614615</v>
          </cell>
        </row>
        <row r="1794">
          <cell r="AX1794">
            <v>70.268855559581084</v>
          </cell>
          <cell r="EN1794">
            <v>40.460280813144301</v>
          </cell>
        </row>
        <row r="1795">
          <cell r="AX1795">
            <v>95.368195216762516</v>
          </cell>
        </row>
        <row r="1796">
          <cell r="AX1796">
            <v>160.5862512287348</v>
          </cell>
        </row>
        <row r="1797">
          <cell r="EN1797">
            <v>153.82943105737641</v>
          </cell>
        </row>
        <row r="1799">
          <cell r="CS1799">
            <v>131.9335901345577</v>
          </cell>
        </row>
      </sheetData>
      <sheetData sheetId="7"/>
      <sheetData sheetId="8">
        <row r="103">
          <cell r="B103">
            <v>5411650691</v>
          </cell>
        </row>
      </sheetData>
      <sheetData sheetId="9">
        <row r="20">
          <cell r="AT20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CV22">
            <v>5528.6980188760181</v>
          </cell>
        </row>
      </sheetData>
      <sheetData sheetId="21">
        <row r="3">
          <cell r="B3">
            <v>2325.1235703522884</v>
          </cell>
        </row>
      </sheetData>
      <sheetData sheetId="22"/>
      <sheetData sheetId="23"/>
      <sheetData sheetId="24"/>
      <sheetData sheetId="25">
        <row r="1">
          <cell r="B1">
            <v>31.542200000000001</v>
          </cell>
        </row>
      </sheetData>
      <sheetData sheetId="26">
        <row r="1">
          <cell r="B1">
            <v>31.542200000000001</v>
          </cell>
        </row>
        <row r="127">
          <cell r="B127">
            <v>158.89969835936648</v>
          </cell>
        </row>
        <row r="128">
          <cell r="B128">
            <v>144.43961404271548</v>
          </cell>
        </row>
        <row r="129">
          <cell r="B129">
            <v>83.146748086214657</v>
          </cell>
        </row>
        <row r="130">
          <cell r="B130">
            <v>228.4408744580964</v>
          </cell>
        </row>
        <row r="131">
          <cell r="B131">
            <v>865.09761410514363</v>
          </cell>
        </row>
        <row r="132">
          <cell r="B132">
            <v>793.27900514318776</v>
          </cell>
        </row>
        <row r="133">
          <cell r="B133">
            <v>140.71168825143701</v>
          </cell>
        </row>
        <row r="145">
          <cell r="B145">
            <v>2414.0152557526108</v>
          </cell>
        </row>
        <row r="146">
          <cell r="B146">
            <v>1228.0079778390252</v>
          </cell>
        </row>
        <row r="147">
          <cell r="B147">
            <v>726.93125027861072</v>
          </cell>
        </row>
        <row r="148">
          <cell r="B148">
            <v>957.16248213573238</v>
          </cell>
        </row>
        <row r="153">
          <cell r="B153">
            <v>326.22326700803973</v>
          </cell>
        </row>
        <row r="154">
          <cell r="B154">
            <v>116.11379191470559</v>
          </cell>
        </row>
        <row r="155">
          <cell r="B155">
            <v>55.078696146917608</v>
          </cell>
        </row>
        <row r="156">
          <cell r="B156">
            <v>150.78795186959539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TA Asia"/>
      <sheetName val="PTA Asia (Ratio of NCE) "/>
      <sheetName val="Asia Analysis"/>
      <sheetName val="By company"/>
      <sheetName val="EBITDA bridge"/>
      <sheetName val="Financials"/>
      <sheetName val="HVA INfo"/>
      <sheetName val="CMD 2018 Capex"/>
      <sheetName val="BS and NWC"/>
      <sheetName val="NCI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Sheet3"/>
      <sheetName val="MDA table"/>
      <sheetName val="Conso THB"/>
      <sheetName val="Restated"/>
      <sheetName val="Conso USD (2)"/>
      <sheetName val="EPS Calculation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W2">
            <v>33.933399999999999</v>
          </cell>
        </row>
        <row r="622">
          <cell r="AW622">
            <v>809.92684161074931</v>
          </cell>
        </row>
        <row r="670">
          <cell r="AW670">
            <v>2434.2790542132238</v>
          </cell>
          <cell r="EK670">
            <v>1696.1397353321531</v>
          </cell>
        </row>
        <row r="671">
          <cell r="AW671">
            <v>2840.2873717693869</v>
          </cell>
        </row>
        <row r="672">
          <cell r="AW672">
            <v>3163.4996809665495</v>
          </cell>
        </row>
        <row r="673">
          <cell r="EK673">
            <v>3672.9109108805042</v>
          </cell>
        </row>
        <row r="675">
          <cell r="CQ675">
            <v>3069.0154607365039</v>
          </cell>
        </row>
        <row r="1724">
          <cell r="AW1724">
            <v>17.661825584765726</v>
          </cell>
        </row>
        <row r="1742">
          <cell r="AW1742">
            <v>-1.7180597524509729</v>
          </cell>
          <cell r="EK1742">
            <v>-1.7180597524509729</v>
          </cell>
        </row>
        <row r="1743">
          <cell r="AW1743">
            <v>209.9153036988464</v>
          </cell>
          <cell r="EK1743">
            <v>93.409391335131915</v>
          </cell>
        </row>
        <row r="1744">
          <cell r="AW1744">
            <v>349.53986513504026</v>
          </cell>
        </row>
        <row r="1745">
          <cell r="AW1745">
            <v>444.78985789478594</v>
          </cell>
        </row>
        <row r="1746">
          <cell r="EK1746">
            <v>375.33523794745582</v>
          </cell>
        </row>
        <row r="1748">
          <cell r="CQ1748">
            <v>535.500397446085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8">
          <cell r="CI48">
            <v>-539.68478535981205</v>
          </cell>
        </row>
      </sheetData>
      <sheetData sheetId="22">
        <row r="1">
          <cell r="AB1">
            <v>34.7029</v>
          </cell>
        </row>
      </sheetData>
      <sheetData sheetId="23"/>
      <sheetData sheetId="24"/>
      <sheetData sheetId="25"/>
      <sheetData sheetId="26">
        <row r="20">
          <cell r="G20">
            <v>356.83712802135949</v>
          </cell>
        </row>
        <row r="127">
          <cell r="G127">
            <v>525.22976237782541</v>
          </cell>
        </row>
        <row r="128">
          <cell r="G128">
            <v>480.93451495850104</v>
          </cell>
        </row>
        <row r="129">
          <cell r="G129">
            <v>334.85888610734855</v>
          </cell>
        </row>
        <row r="130">
          <cell r="G130">
            <v>732.40346451591029</v>
          </cell>
        </row>
        <row r="131">
          <cell r="G131">
            <v>3111.0293620780117</v>
          </cell>
        </row>
        <row r="132">
          <cell r="G132">
            <v>2713.4178627839319</v>
          </cell>
        </row>
        <row r="133">
          <cell r="G133">
            <v>540.19223194954475</v>
          </cell>
        </row>
        <row r="146">
          <cell r="G146">
            <v>4295.4818358638395</v>
          </cell>
        </row>
        <row r="147">
          <cell r="G147">
            <v>2388.9567290954487</v>
          </cell>
        </row>
        <row r="148">
          <cell r="G148">
            <v>3406.6026771621764</v>
          </cell>
        </row>
        <row r="154">
          <cell r="G154">
            <v>296.49040904529625</v>
          </cell>
        </row>
        <row r="155">
          <cell r="G155">
            <v>208.17983545843617</v>
          </cell>
        </row>
        <row r="156">
          <cell r="G156">
            <v>501.29284197738804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PTA Asia"/>
      <sheetName val="PTA Asia (Ratio of NCE) "/>
      <sheetName val="EBITDA bridge"/>
      <sheetName val="Financials"/>
      <sheetName val="HVA INfo"/>
      <sheetName val="Analysis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/>
      <sheetData sheetId="1"/>
      <sheetData sheetId="2"/>
      <sheetData sheetId="3">
        <row r="2">
          <cell r="X2">
            <v>31.087</v>
          </cell>
        </row>
        <row r="566">
          <cell r="AO566">
            <v>525.97688140343371</v>
          </cell>
        </row>
        <row r="616">
          <cell r="AO616">
            <v>582.61458012738058</v>
          </cell>
        </row>
        <row r="617">
          <cell r="AO617">
            <v>642.48842441127999</v>
          </cell>
        </row>
        <row r="618">
          <cell r="AO618">
            <v>663.63720815339639</v>
          </cell>
        </row>
        <row r="621">
          <cell r="AO621">
            <v>1888.740212692057</v>
          </cell>
        </row>
      </sheetData>
      <sheetData sheetId="4"/>
      <sheetData sheetId="5"/>
      <sheetData sheetId="6"/>
      <sheetData sheetId="7">
        <row r="20">
          <cell r="AJ20">
            <v>-0.42909173230349618</v>
          </cell>
        </row>
      </sheetData>
      <sheetData sheetId="8"/>
      <sheetData sheetId="9"/>
      <sheetData sheetId="10"/>
      <sheetData sheetId="11"/>
      <sheetData sheetId="12">
        <row r="34">
          <cell r="K34">
            <v>-441.69172675597099</v>
          </cell>
        </row>
      </sheetData>
      <sheetData sheetId="13">
        <row r="15">
          <cell r="C15">
            <v>7684.3483502022791</v>
          </cell>
        </row>
      </sheetData>
      <sheetData sheetId="14"/>
      <sheetData sheetId="15"/>
      <sheetData sheetId="16">
        <row r="1">
          <cell r="BA1">
            <v>32.067149387755101</v>
          </cell>
        </row>
      </sheetData>
      <sheetData sheetId="17">
        <row r="1">
          <cell r="B1">
            <v>35.286499999999997</v>
          </cell>
        </row>
      </sheetData>
      <sheetData sheetId="18">
        <row r="15">
          <cell r="G15">
            <v>-5.2725188164632444</v>
          </cell>
        </row>
      </sheetData>
      <sheetData sheetId="19"/>
      <sheetData sheetId="20">
        <row r="1">
          <cell r="G1">
            <v>35.4758</v>
          </cell>
        </row>
        <row r="127">
          <cell r="B127">
            <v>112.06673770517727</v>
          </cell>
        </row>
        <row r="128">
          <cell r="B128">
            <v>119.33126755743282</v>
          </cell>
        </row>
        <row r="129">
          <cell r="B129">
            <v>69.767729123465884</v>
          </cell>
        </row>
        <row r="130">
          <cell r="B130">
            <v>177.81320799373529</v>
          </cell>
        </row>
        <row r="131">
          <cell r="B131">
            <v>659.88555392900105</v>
          </cell>
        </row>
        <row r="132">
          <cell r="B132">
            <v>601.17379160251085</v>
          </cell>
        </row>
        <row r="133">
          <cell r="B133">
            <v>148.70201062742527</v>
          </cell>
        </row>
      </sheetData>
      <sheetData sheetId="21">
        <row r="14">
          <cell r="D14">
            <v>-99829.349635615945</v>
          </cell>
        </row>
      </sheetData>
      <sheetData sheetId="22">
        <row r="1">
          <cell r="C1">
            <v>35.646999999999998</v>
          </cell>
          <cell r="G1">
            <v>35.4758</v>
          </cell>
        </row>
        <row r="50">
          <cell r="C50">
            <v>32361.365919898959</v>
          </cell>
          <cell r="G50">
            <v>68239.025834436805</v>
          </cell>
        </row>
      </sheetData>
      <sheetData sheetId="23">
        <row r="21">
          <cell r="G21">
            <v>37354.375590203301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49">
          <cell r="G49">
            <v>38896.935647657498</v>
          </cell>
        </row>
      </sheetData>
      <sheetData sheetId="32">
        <row r="12">
          <cell r="P12">
            <v>954540600.18853498</v>
          </cell>
        </row>
      </sheetData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EBITDA bridge"/>
      <sheetName val="HVA INfo"/>
      <sheetName val="MDA table"/>
      <sheetName val="Analysis of Core EPS"/>
      <sheetName val="EBITDA table (VJ)"/>
      <sheetName val="Sheet1"/>
      <sheetName val="Financials"/>
      <sheetName val="Exch rates"/>
      <sheetName val="Conso_table"/>
      <sheetName val="Restated"/>
      <sheetName val="Conso THB"/>
      <sheetName val="Conso USD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31.701000000000001</v>
          </cell>
        </row>
        <row r="272">
          <cell r="R272">
            <v>1306727.4311385285</v>
          </cell>
          <cell r="S272">
            <v>2322128</v>
          </cell>
          <cell r="X272">
            <v>2555066.5591601003</v>
          </cell>
          <cell r="Y272">
            <v>711528.00074072159</v>
          </cell>
          <cell r="Z272">
            <v>765327.7366629747</v>
          </cell>
          <cell r="AA272">
            <v>736657.07770319143</v>
          </cell>
          <cell r="AB272">
            <v>683476.60489311221</v>
          </cell>
          <cell r="AC272">
            <v>2896989.42</v>
          </cell>
          <cell r="AD272">
            <v>745775.12</v>
          </cell>
          <cell r="AE272">
            <v>783117.55</v>
          </cell>
          <cell r="AF272">
            <v>806977.44</v>
          </cell>
          <cell r="AG272">
            <v>761687.59</v>
          </cell>
          <cell r="AH272">
            <v>3097557.6999999997</v>
          </cell>
          <cell r="AI272">
            <v>792588.18312648276</v>
          </cell>
          <cell r="AJ272">
            <v>883564.65373400995</v>
          </cell>
        </row>
        <row r="296">
          <cell r="R296">
            <v>283997.93700000003</v>
          </cell>
          <cell r="S296">
            <v>418361</v>
          </cell>
          <cell r="X296">
            <v>782584.14616225893</v>
          </cell>
          <cell r="Y296">
            <v>212184.6938640984</v>
          </cell>
          <cell r="Z296">
            <v>224683.4872256114</v>
          </cell>
          <cell r="AA296">
            <v>214696.19617253286</v>
          </cell>
          <cell r="AB296">
            <v>257893.07198435394</v>
          </cell>
          <cell r="AC296">
            <v>909457.44924659654</v>
          </cell>
          <cell r="AD296">
            <v>250807.75</v>
          </cell>
          <cell r="AE296">
            <v>297208.55</v>
          </cell>
          <cell r="AF296">
            <v>289167.12</v>
          </cell>
          <cell r="AG296">
            <v>310639.01</v>
          </cell>
          <cell r="AH296">
            <v>1147822.4300000002</v>
          </cell>
          <cell r="AI296">
            <v>298932.96616864234</v>
          </cell>
          <cell r="AJ296">
            <v>346268.5355887895</v>
          </cell>
        </row>
        <row r="299">
          <cell r="R299">
            <v>1257708.9448850001</v>
          </cell>
          <cell r="S299">
            <v>1258233</v>
          </cell>
          <cell r="X299">
            <v>1201803.33892</v>
          </cell>
          <cell r="Y299">
            <v>310068.55</v>
          </cell>
          <cell r="Z299">
            <v>307204.78500000003</v>
          </cell>
          <cell r="AA299">
            <v>328196.72500000003</v>
          </cell>
          <cell r="AB299">
            <v>312052.06999999989</v>
          </cell>
          <cell r="AC299">
            <v>1257522.1299999999</v>
          </cell>
          <cell r="AD299">
            <v>282486.14</v>
          </cell>
          <cell r="AE299">
            <v>286615.07</v>
          </cell>
          <cell r="AF299">
            <v>297270.08999999997</v>
          </cell>
          <cell r="AG299">
            <v>248320.38</v>
          </cell>
          <cell r="AH299">
            <v>1114691.6800000002</v>
          </cell>
          <cell r="AI299">
            <v>301891.12199999997</v>
          </cell>
          <cell r="AJ299">
            <v>299467.74800000002</v>
          </cell>
        </row>
        <row r="308">
          <cell r="R308">
            <v>337068.25</v>
          </cell>
          <cell r="S308">
            <v>362590</v>
          </cell>
          <cell r="X308">
            <v>715421.50799999991</v>
          </cell>
          <cell r="Y308">
            <v>189563.74</v>
          </cell>
          <cell r="Z308">
            <v>148521.06000000006</v>
          </cell>
          <cell r="AA308">
            <v>191449.96000000002</v>
          </cell>
          <cell r="AB308">
            <v>210412.08000000002</v>
          </cell>
          <cell r="AC308">
            <v>739946.83999999985</v>
          </cell>
          <cell r="AD308">
            <v>226380.52999999997</v>
          </cell>
          <cell r="AE308">
            <v>219903.90999999997</v>
          </cell>
          <cell r="AF308">
            <v>239101.05000000005</v>
          </cell>
          <cell r="AG308">
            <v>203960.17000000004</v>
          </cell>
          <cell r="AH308">
            <v>889345.66000000015</v>
          </cell>
          <cell r="AI308">
            <v>233308.66761908273</v>
          </cell>
          <cell r="AJ308">
            <v>285284.26992607326</v>
          </cell>
        </row>
        <row r="312">
          <cell r="R312">
            <v>1807575.3118850002</v>
          </cell>
          <cell r="S312">
            <v>2112305</v>
          </cell>
          <cell r="X312">
            <v>2268151.2871300001</v>
          </cell>
          <cell r="AC312">
            <v>2634732.5637400001</v>
          </cell>
          <cell r="AH312">
            <v>2769502.96</v>
          </cell>
          <cell r="BR312">
            <v>1725473.3950839364</v>
          </cell>
          <cell r="BS312">
            <v>1972634.707797477</v>
          </cell>
          <cell r="BX312">
            <v>2023943.7092864283</v>
          </cell>
          <cell r="CC312">
            <v>2375622.5270574773</v>
          </cell>
          <cell r="CH312">
            <v>2510960.78090565</v>
          </cell>
        </row>
        <row r="313">
          <cell r="R313">
            <v>917631.52</v>
          </cell>
          <cell r="S313">
            <v>1074571</v>
          </cell>
          <cell r="X313">
            <v>1297917.3331601</v>
          </cell>
          <cell r="AC313">
            <v>1396186.9290090385</v>
          </cell>
          <cell r="AH313">
            <v>1559165.3699999999</v>
          </cell>
        </row>
        <row r="314">
          <cell r="R314">
            <v>460295.73113852856</v>
          </cell>
          <cell r="S314">
            <v>1174436</v>
          </cell>
          <cell r="X314">
            <v>1688806.9319522588</v>
          </cell>
          <cell r="AC314">
            <v>1772996.3464975581</v>
          </cell>
          <cell r="AH314">
            <v>1920749.1400000001</v>
          </cell>
        </row>
        <row r="315">
          <cell r="BR315">
            <v>1377927.2511385286</v>
          </cell>
          <cell r="BS315">
            <v>2081734</v>
          </cell>
          <cell r="BX315">
            <v>2359772.5780619811</v>
          </cell>
          <cell r="CC315">
            <v>2348770.2616546853</v>
          </cell>
          <cell r="CH315">
            <v>2413652.4231914482</v>
          </cell>
        </row>
        <row r="317">
          <cell r="R317">
            <v>3185502.5630235285</v>
          </cell>
          <cell r="S317">
            <v>4361312</v>
          </cell>
          <cell r="X317">
            <v>5254875.5522423591</v>
          </cell>
          <cell r="Y317">
            <v>1423344.9846048199</v>
          </cell>
          <cell r="Z317">
            <v>1445737.068888586</v>
          </cell>
          <cell r="AA317">
            <v>1470999.9588757243</v>
          </cell>
          <cell r="AB317">
            <v>1463833.8268774662</v>
          </cell>
          <cell r="AC317">
            <v>5803915.8392465971</v>
          </cell>
          <cell r="AD317">
            <v>1505449.54</v>
          </cell>
          <cell r="AE317">
            <v>1586845.08</v>
          </cell>
          <cell r="AF317">
            <v>1632515.7000000002</v>
          </cell>
          <cell r="AG317">
            <v>1524607.15</v>
          </cell>
          <cell r="AH317">
            <v>6249417.4699999997</v>
          </cell>
          <cell r="AI317">
            <v>1626720.9389142077</v>
          </cell>
          <cell r="AJ317">
            <v>1814585.2072488728</v>
          </cell>
          <cell r="AR317">
            <v>82101.916801063606</v>
          </cell>
          <cell r="AS317">
            <v>306943.29220252292</v>
          </cell>
          <cell r="AX317">
            <v>871159.26489394996</v>
          </cell>
          <cell r="BC317">
            <v>1079523.0505344337</v>
          </cell>
          <cell r="BH317">
            <v>1324804.265902902</v>
          </cell>
        </row>
        <row r="554">
          <cell r="X554">
            <v>2256.744556119274</v>
          </cell>
          <cell r="Y554">
            <v>618.30846801000087</v>
          </cell>
          <cell r="Z554">
            <v>636.49421589999974</v>
          </cell>
          <cell r="AA554">
            <v>658.27236723999897</v>
          </cell>
          <cell r="AB554">
            <v>660.35580417794313</v>
          </cell>
          <cell r="AC554">
            <v>2573.4308553279434</v>
          </cell>
          <cell r="AD554">
            <v>635.23106453182231</v>
          </cell>
          <cell r="AE554">
            <v>647.59782769798096</v>
          </cell>
          <cell r="AF554">
            <v>673.49837886438877</v>
          </cell>
          <cell r="AG554">
            <v>567.7115349722078</v>
          </cell>
          <cell r="AH554">
            <v>2524.0388060664</v>
          </cell>
          <cell r="BX554">
            <v>1833.0071400137854</v>
          </cell>
          <cell r="BY554">
            <v>503.32303426216788</v>
          </cell>
          <cell r="BZ554">
            <v>514.26683456430169</v>
          </cell>
          <cell r="CA554">
            <v>546.4995461996316</v>
          </cell>
          <cell r="CB554">
            <v>540.51041896724018</v>
          </cell>
          <cell r="CC554">
            <v>2104.5998339933417</v>
          </cell>
          <cell r="CD554">
            <v>517.53659395515729</v>
          </cell>
          <cell r="CE554">
            <v>516.38373645916897</v>
          </cell>
          <cell r="CF554">
            <v>546.44169288358808</v>
          </cell>
          <cell r="CG554">
            <v>444.84258754521187</v>
          </cell>
          <cell r="CH554">
            <v>2025.2046108431259</v>
          </cell>
        </row>
        <row r="555">
          <cell r="X555">
            <v>1582.2980487991938</v>
          </cell>
          <cell r="Y555">
            <v>455.37404693000008</v>
          </cell>
          <cell r="Z555">
            <v>484.89340971000001</v>
          </cell>
          <cell r="AA555">
            <v>470.78976732999985</v>
          </cell>
          <cell r="AB555">
            <v>476.65107525885321</v>
          </cell>
          <cell r="AC555">
            <v>1887.7082992288531</v>
          </cell>
          <cell r="AD555">
            <v>532.93625747503449</v>
          </cell>
          <cell r="AE555">
            <v>587.897576465366</v>
          </cell>
          <cell r="AF555">
            <v>588.8075018193241</v>
          </cell>
          <cell r="AG555">
            <v>500.48009495999997</v>
          </cell>
          <cell r="AH555">
            <v>2210.1214307197247</v>
          </cell>
        </row>
        <row r="556">
          <cell r="X556">
            <v>2939.6425468333418</v>
          </cell>
          <cell r="Y556">
            <v>788.17562763000001</v>
          </cell>
          <cell r="Z556">
            <v>778.30667939000011</v>
          </cell>
          <cell r="AA556">
            <v>748.20748497000011</v>
          </cell>
          <cell r="AB556">
            <v>680.1404481699999</v>
          </cell>
          <cell r="AC556">
            <v>2994.8302401599999</v>
          </cell>
          <cell r="AD556">
            <v>718.98068997633527</v>
          </cell>
          <cell r="AE556">
            <v>736.85536128665331</v>
          </cell>
          <cell r="AF556">
            <v>719.17938714628713</v>
          </cell>
          <cell r="AG556">
            <v>600.09171661000016</v>
          </cell>
          <cell r="AH556">
            <v>2775.1071550192751</v>
          </cell>
        </row>
        <row r="557">
          <cell r="BX557">
            <v>3334.5125515725354</v>
          </cell>
          <cell r="BY557">
            <v>870.82061305000002</v>
          </cell>
          <cell r="BZ557">
            <v>921.11407627310007</v>
          </cell>
          <cell r="CA557">
            <v>879.86211086000003</v>
          </cell>
          <cell r="CB557">
            <v>694.77033067966784</v>
          </cell>
          <cell r="CC557">
            <v>3366.567130862768</v>
          </cell>
          <cell r="CD557">
            <v>782.40989470115437</v>
          </cell>
          <cell r="CE557">
            <v>772.6526233082833</v>
          </cell>
          <cell r="CF557">
            <v>766.36252596717804</v>
          </cell>
          <cell r="CG557">
            <v>593.07279691729252</v>
          </cell>
          <cell r="CH557">
            <v>2914.4978408939078</v>
          </cell>
        </row>
        <row r="559">
          <cell r="AX559">
            <v>1611.1654601654884</v>
          </cell>
          <cell r="AY559">
            <v>487.71449525783299</v>
          </cell>
          <cell r="AZ559">
            <v>464.31339416259794</v>
          </cell>
          <cell r="BA559">
            <v>450.9079624803673</v>
          </cell>
          <cell r="BB559">
            <v>581.86657795988799</v>
          </cell>
          <cell r="BC559">
            <v>1984.8024298606861</v>
          </cell>
          <cell r="BD559">
            <v>587.20152332688019</v>
          </cell>
          <cell r="BE559">
            <v>683.31440568254811</v>
          </cell>
          <cell r="BF559">
            <v>668.68104897923399</v>
          </cell>
          <cell r="BG559">
            <v>630.3679620797036</v>
          </cell>
          <cell r="BH559">
            <v>2569.5649400683656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PTA Asia"/>
      <sheetName val="PTA Asia (Ratio of NCE) "/>
      <sheetName val="Financials"/>
      <sheetName val="EBITDA bridge"/>
      <sheetName val="HVA INfo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Restated"/>
      <sheetName val="Conso USD (2)"/>
      <sheetName val="Conso USD"/>
      <sheetName val="Conso THB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/>
      <sheetData sheetId="1"/>
      <sheetData sheetId="2"/>
      <sheetData sheetId="3">
        <row r="2">
          <cell r="X2">
            <v>31.087</v>
          </cell>
        </row>
        <row r="276">
          <cell r="AL276">
            <v>861798.96501217899</v>
          </cell>
          <cell r="AM276">
            <v>3413576.32124794</v>
          </cell>
        </row>
        <row r="300">
          <cell r="AL300">
            <v>338067.66734830121</v>
          </cell>
          <cell r="AM300">
            <v>1314935.6728557539</v>
          </cell>
        </row>
        <row r="303">
          <cell r="AL303">
            <v>268982.66999999993</v>
          </cell>
          <cell r="AM303">
            <v>1137402.2999999998</v>
          </cell>
        </row>
        <row r="313">
          <cell r="AL313">
            <v>311912.96412008896</v>
          </cell>
          <cell r="AM313">
            <v>1157682.9811599548</v>
          </cell>
        </row>
        <row r="316">
          <cell r="AM316">
            <v>2975256.3935631001</v>
          </cell>
          <cell r="CK316">
            <v>2621164.8173499056</v>
          </cell>
        </row>
        <row r="317">
          <cell r="AM317">
            <v>1902449.2092872588</v>
          </cell>
        </row>
        <row r="318">
          <cell r="AM318">
            <v>2145891.6724132891</v>
          </cell>
        </row>
        <row r="319">
          <cell r="CK319">
            <v>2939371.0713615427</v>
          </cell>
        </row>
        <row r="321">
          <cell r="AL321">
            <v>1780762.266480569</v>
          </cell>
          <cell r="AM321">
            <v>7023597.2752636494</v>
          </cell>
          <cell r="BL321">
            <v>1463061.3865522</v>
          </cell>
        </row>
        <row r="562">
          <cell r="CK562">
            <v>1775.2086912233751</v>
          </cell>
        </row>
        <row r="565">
          <cell r="CK565">
            <v>2749.8204666517595</v>
          </cell>
        </row>
        <row r="567">
          <cell r="BL567">
            <v>2320.2506543245431</v>
          </cell>
        </row>
      </sheetData>
      <sheetData sheetId="4"/>
      <sheetData sheetId="5"/>
      <sheetData sheetId="6">
        <row r="16">
          <cell r="AL16">
            <v>71.16572795287658</v>
          </cell>
        </row>
      </sheetData>
      <sheetData sheetId="7"/>
      <sheetData sheetId="8"/>
      <sheetData sheetId="9">
        <row r="15">
          <cell r="AC15">
            <v>12997.451336197175</v>
          </cell>
        </row>
      </sheetData>
      <sheetData sheetId="10"/>
      <sheetData sheetId="11"/>
      <sheetData sheetId="12">
        <row r="3">
          <cell r="W3">
            <v>7023.597275263648</v>
          </cell>
        </row>
      </sheetData>
      <sheetData sheetId="13"/>
      <sheetData sheetId="14"/>
      <sheetData sheetId="15">
        <row r="21">
          <cell r="B21">
            <v>6.7871282598298069E-2</v>
          </cell>
        </row>
      </sheetData>
      <sheetData sheetId="16"/>
      <sheetData sheetId="17"/>
      <sheetData sheetId="18">
        <row r="1">
          <cell r="G1">
            <v>34.286106172839489</v>
          </cell>
        </row>
      </sheetData>
      <sheetData sheetId="19">
        <row r="10">
          <cell r="B10">
            <v>57478.802695463004</v>
          </cell>
        </row>
      </sheetData>
      <sheetData sheetId="20">
        <row r="14">
          <cell r="G14">
            <v>-50494.95653706789</v>
          </cell>
        </row>
      </sheetData>
      <sheetData sheetId="21">
        <row r="6">
          <cell r="B6">
            <v>1052752.5808219179</v>
          </cell>
        </row>
      </sheetData>
      <sheetData sheetId="22">
        <row r="7">
          <cell r="B7">
            <v>376022.904109589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B7">
            <v>732751.01369863015</v>
          </cell>
        </row>
      </sheetData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EBITDA bridge"/>
      <sheetName val="HVA INfo"/>
      <sheetName val="MDA table"/>
      <sheetName val="Sheet2"/>
      <sheetName val="Analysis of Core EPS"/>
      <sheetName val="EBITDA table (VJ)"/>
      <sheetName val="Sheet1"/>
      <sheetName val="Financials"/>
      <sheetName val="Exch rates"/>
      <sheetName val="Conso_table"/>
      <sheetName val="Restated"/>
      <sheetName val="Conso THB"/>
      <sheetName val="Conso USD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 refreshError="1"/>
      <sheetData sheetId="1" refreshError="1"/>
      <sheetData sheetId="2" refreshError="1"/>
      <sheetData sheetId="3" refreshError="1">
        <row r="2">
          <cell r="AK2">
            <v>33.756192817679548</v>
          </cell>
        </row>
        <row r="272">
          <cell r="AK272">
            <v>875624.51937526779</v>
          </cell>
        </row>
        <row r="296">
          <cell r="AK296">
            <v>331666.50375002093</v>
          </cell>
        </row>
        <row r="299">
          <cell r="AK299">
            <v>267060.76</v>
          </cell>
        </row>
        <row r="309">
          <cell r="AK309">
            <v>327177.07949471008</v>
          </cell>
        </row>
        <row r="317">
          <cell r="AK317">
            <v>1801528.8626199989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PTA Asia"/>
      <sheetName val="PTA Asia (Ratio of NCE) "/>
      <sheetName val="EBITDA bridge"/>
      <sheetName val="Financials"/>
      <sheetName val="HVA INfo"/>
      <sheetName val="Analysis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 refreshError="1"/>
      <sheetData sheetId="1" refreshError="1"/>
      <sheetData sheetId="2" refreshError="1"/>
      <sheetData sheetId="3" refreshError="1">
        <row r="3">
          <cell r="AN3">
            <v>35.646999999999998</v>
          </cell>
        </row>
        <row r="299">
          <cell r="AN299">
            <v>903347.96000033338</v>
          </cell>
        </row>
        <row r="323">
          <cell r="AN323">
            <v>342339.04000454285</v>
          </cell>
        </row>
        <row r="326">
          <cell r="AN326">
            <v>282255.61</v>
          </cell>
        </row>
        <row r="341">
          <cell r="AN341">
            <v>236828.30999711098</v>
          </cell>
        </row>
        <row r="349">
          <cell r="AN349">
            <v>1764770.9200019871</v>
          </cell>
        </row>
        <row r="574">
          <cell r="AN574">
            <v>166.02479302521954</v>
          </cell>
        </row>
        <row r="616">
          <cell r="AN616">
            <v>533.72233913795196</v>
          </cell>
        </row>
        <row r="617">
          <cell r="AN617">
            <v>483.2373484050687</v>
          </cell>
        </row>
        <row r="618">
          <cell r="AN618">
            <v>586.6600232483222</v>
          </cell>
        </row>
        <row r="621">
          <cell r="AN621">
            <v>1603.6197107913426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0">
          <cell r="B20">
            <v>65.700283333800883</v>
          </cell>
        </row>
        <row r="127">
          <cell r="B127">
            <v>102.8017286534303</v>
          </cell>
        </row>
        <row r="128">
          <cell r="B128">
            <v>112.28843635942772</v>
          </cell>
        </row>
        <row r="129">
          <cell r="B129">
            <v>59.091157121504764</v>
          </cell>
        </row>
        <row r="130">
          <cell r="B130">
            <v>147.40607511276099</v>
          </cell>
        </row>
        <row r="131">
          <cell r="B131">
            <v>580.01536341336362</v>
          </cell>
        </row>
        <row r="132">
          <cell r="B132">
            <v>483.38760602768599</v>
          </cell>
        </row>
        <row r="133">
          <cell r="B133">
            <v>118.62938979910072</v>
          </cell>
        </row>
      </sheetData>
      <sheetData sheetId="21" refreshError="1"/>
      <sheetData sheetId="22" refreshError="1">
        <row r="1">
          <cell r="B1">
            <v>35.646999999999998</v>
          </cell>
        </row>
        <row r="50">
          <cell r="B50">
            <v>32361.365919898959</v>
          </cell>
        </row>
      </sheetData>
      <sheetData sheetId="23" refreshError="1">
        <row r="1">
          <cell r="B1">
            <v>35.646999999999998</v>
          </cell>
        </row>
        <row r="58">
          <cell r="B58">
            <v>18785.142383450289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">
          <cell r="B1">
            <v>35.646999999999998</v>
          </cell>
        </row>
        <row r="84">
          <cell r="B84">
            <v>13551.300825668235</v>
          </cell>
        </row>
      </sheetData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Technon PET consumption_11Oct16"/>
      <sheetName val="By company"/>
      <sheetName val="PTA Asia"/>
      <sheetName val="PTA Asia (Ratio of NCE) "/>
      <sheetName val="Analysis"/>
      <sheetName val="EBITDA bridge"/>
      <sheetName val="Financials"/>
      <sheetName val="HVA INfo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/>
      <sheetData sheetId="1"/>
      <sheetData sheetId="2"/>
      <sheetData sheetId="3"/>
      <sheetData sheetId="4">
        <row r="2">
          <cell r="Z2">
            <v>29.855</v>
          </cell>
        </row>
        <row r="296">
          <cell r="AP296">
            <v>987108.48999482277</v>
          </cell>
        </row>
        <row r="320">
          <cell r="AP320">
            <v>352058.5699974859</v>
          </cell>
        </row>
        <row r="323">
          <cell r="AP323">
            <v>305086.90899999999</v>
          </cell>
        </row>
        <row r="338">
          <cell r="AP338">
            <v>735321.15097752993</v>
          </cell>
        </row>
        <row r="345">
          <cell r="AP345">
            <v>2379575.1199698388</v>
          </cell>
        </row>
        <row r="566">
          <cell r="AP566">
            <v>507.80881179120132</v>
          </cell>
        </row>
        <row r="569">
          <cell r="AO569">
            <v>194.40352154189384</v>
          </cell>
          <cell r="AP569">
            <v>189.14981450684931</v>
          </cell>
        </row>
        <row r="616">
          <cell r="AP616">
            <v>552.4711324718088</v>
          </cell>
        </row>
        <row r="617">
          <cell r="AP617">
            <v>598.06706457081748</v>
          </cell>
        </row>
        <row r="618">
          <cell r="AP618">
            <v>727.31531170370738</v>
          </cell>
        </row>
        <row r="621">
          <cell r="AP621">
            <v>1877.8535087463338</v>
          </cell>
        </row>
        <row r="1591">
          <cell r="AP1591">
            <v>15.262073525593031</v>
          </cell>
        </row>
      </sheetData>
      <sheetData sheetId="5"/>
      <sheetData sheetId="6"/>
      <sheetData sheetId="7"/>
      <sheetData sheetId="8"/>
      <sheetData sheetId="9">
        <row r="20">
          <cell r="AA20">
            <v>-15.77</v>
          </cell>
        </row>
      </sheetData>
      <sheetData sheetId="10"/>
      <sheetData sheetId="11">
        <row r="15">
          <cell r="Q15">
            <v>4693.2541223214575</v>
          </cell>
        </row>
      </sheetData>
      <sheetData sheetId="12"/>
      <sheetData sheetId="13"/>
      <sheetData sheetId="14">
        <row r="3">
          <cell r="I3">
            <v>6767.4421587830802</v>
          </cell>
        </row>
      </sheetData>
      <sheetData sheetId="15"/>
      <sheetData sheetId="16"/>
      <sheetData sheetId="17"/>
      <sheetData sheetId="18">
        <row r="1">
          <cell r="B1">
            <v>34.829500000000003</v>
          </cell>
        </row>
      </sheetData>
      <sheetData sheetId="19"/>
      <sheetData sheetId="20"/>
      <sheetData sheetId="21">
        <row r="1">
          <cell r="B1">
            <v>34.829500000000003</v>
          </cell>
        </row>
        <row r="127">
          <cell r="B127">
            <v>104.19100502142646</v>
          </cell>
        </row>
        <row r="128">
          <cell r="B128">
            <v>106.58511979341239</v>
          </cell>
        </row>
        <row r="129">
          <cell r="B129">
            <v>87.883378386048179</v>
          </cell>
        </row>
        <row r="130">
          <cell r="B130">
            <v>185.44827069865545</v>
          </cell>
        </row>
        <row r="131">
          <cell r="B131">
            <v>717.89060928297681</v>
          </cell>
        </row>
        <row r="132">
          <cell r="B132">
            <v>563.7354470129103</v>
          </cell>
        </row>
        <row r="133">
          <cell r="B133">
            <v>112.11961449834882</v>
          </cell>
        </row>
        <row r="146">
          <cell r="B146">
            <v>977.22236322309641</v>
          </cell>
        </row>
        <row r="148">
          <cell r="B148">
            <v>766.9884158109744</v>
          </cell>
          <cell r="C148">
            <v>716.2831270185286</v>
          </cell>
        </row>
      </sheetData>
      <sheetData sheetId="22">
        <row r="14">
          <cell r="G14">
            <v>-50494.95653706789</v>
          </cell>
        </row>
      </sheetData>
      <sheetData sheetId="23">
        <row r="1">
          <cell r="G1">
            <v>35.255600000000001</v>
          </cell>
        </row>
      </sheetData>
      <sheetData sheetId="24">
        <row r="58">
          <cell r="B58">
            <v>17671.243923598511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101">
          <cell r="B101">
            <v>26799.199368211481</v>
          </cell>
        </row>
      </sheetData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roforma sales"/>
      <sheetName val="By company"/>
      <sheetName val="PTA Asia"/>
      <sheetName val="PTA Asia (Ratio of NCE) "/>
      <sheetName val="EBITDA bridge"/>
      <sheetName val="Financials"/>
      <sheetName val="HVA INfo"/>
      <sheetName val="BS and NWC"/>
      <sheetName val="NCI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>
        <row r="2">
          <cell r="R2">
            <v>31.701000000000001</v>
          </cell>
        </row>
        <row r="340">
          <cell r="AR340">
            <v>3223443.1997856665</v>
          </cell>
          <cell r="DR340">
            <v>2805397.463340302</v>
          </cell>
        </row>
        <row r="341">
          <cell r="AR341">
            <v>2456160.9525352935</v>
          </cell>
        </row>
        <row r="342">
          <cell r="AR342">
            <v>3049322.5131890853</v>
          </cell>
        </row>
        <row r="343">
          <cell r="DR343">
            <v>4270011.5020013461</v>
          </cell>
        </row>
        <row r="345">
          <cell r="CE345">
            <v>1653517.7001683977</v>
          </cell>
        </row>
        <row r="569">
          <cell r="AJ569">
            <v>240.0018257200158</v>
          </cell>
          <cell r="AK569">
            <v>175.28669607002863</v>
          </cell>
          <cell r="AM569">
            <v>799.10076365528016</v>
          </cell>
          <cell r="AQ569">
            <v>181.21511272718598</v>
          </cell>
          <cell r="AR569">
            <v>730.79324180114872</v>
          </cell>
        </row>
        <row r="616">
          <cell r="AI616">
            <v>548.45632560812396</v>
          </cell>
          <cell r="AJ616">
            <v>616.01513606546996</v>
          </cell>
          <cell r="AK616">
            <v>547.61873684027398</v>
          </cell>
          <cell r="AL616">
            <v>540.48240308804316</v>
          </cell>
          <cell r="AM616">
            <v>2252.5726016019107</v>
          </cell>
          <cell r="AQ616">
            <v>531.83590786010814</v>
          </cell>
          <cell r="AR616">
            <v>2200.6439595972492</v>
          </cell>
          <cell r="DI616">
            <v>430.10288021879092</v>
          </cell>
          <cell r="DJ616">
            <v>514.3168981732631</v>
          </cell>
          <cell r="DK616">
            <v>453.96683286441925</v>
          </cell>
          <cell r="DL616">
            <v>376.82207996690181</v>
          </cell>
        </row>
        <row r="617">
          <cell r="AI617">
            <v>535.61234674784077</v>
          </cell>
          <cell r="AJ617">
            <v>550.61959777100537</v>
          </cell>
          <cell r="AK617">
            <v>507.86978400069376</v>
          </cell>
          <cell r="AL617">
            <v>478.52745070207629</v>
          </cell>
          <cell r="AM617">
            <v>2072.6291792216161</v>
          </cell>
          <cell r="AQ617">
            <v>576.35341972748336</v>
          </cell>
          <cell r="AR617">
            <v>2300.146257114649</v>
          </cell>
        </row>
        <row r="618">
          <cell r="AI618">
            <v>559.62567394996643</v>
          </cell>
          <cell r="AJ618">
            <v>675.71153276272912</v>
          </cell>
          <cell r="AK618">
            <v>708.44410554492151</v>
          </cell>
          <cell r="AL618">
            <v>576.2967191185337</v>
          </cell>
          <cell r="AM618">
            <v>2520.0780313761506</v>
          </cell>
          <cell r="AQ618">
            <v>736.72056022703669</v>
          </cell>
          <cell r="AR618">
            <v>2714.3331304945746</v>
          </cell>
        </row>
        <row r="619">
          <cell r="DI619">
            <v>624.24559388632042</v>
          </cell>
          <cell r="DJ619">
            <v>729.81214883703592</v>
          </cell>
          <cell r="DK619">
            <v>767.78029630261472</v>
          </cell>
          <cell r="DL619">
            <v>627.98242762578889</v>
          </cell>
        </row>
        <row r="621">
          <cell r="BV621">
            <v>589.34587220081994</v>
          </cell>
          <cell r="BW621">
            <v>598.21721958890532</v>
          </cell>
          <cell r="BX621">
            <v>542.18549721885529</v>
          </cell>
          <cell r="BY621">
            <v>590.50206531596245</v>
          </cell>
        </row>
        <row r="1564">
          <cell r="R1564">
            <v>131.40867929688841</v>
          </cell>
        </row>
        <row r="1588">
          <cell r="R1588">
            <v>32.489628213967784</v>
          </cell>
        </row>
        <row r="1591">
          <cell r="R1591">
            <v>193.09774393094713</v>
          </cell>
          <cell r="S1591">
            <v>147.87355473382178</v>
          </cell>
          <cell r="X1591">
            <v>2.4097793539423602</v>
          </cell>
          <cell r="Y1591">
            <v>8.0163412896318782</v>
          </cell>
          <cell r="Z1591">
            <v>3.5813448105126962</v>
          </cell>
          <cell r="AA1591">
            <v>10.465789968728032</v>
          </cell>
          <cell r="AB1591">
            <v>3.3164219560268227</v>
          </cell>
          <cell r="AC1591">
            <v>25.379898024899425</v>
          </cell>
          <cell r="AD1591">
            <v>4.0771033865600863</v>
          </cell>
          <cell r="AE1591">
            <v>2.660665623501977</v>
          </cell>
          <cell r="AF1591">
            <v>6.3784171641595115</v>
          </cell>
          <cell r="AG1591">
            <v>5.7104072722290322</v>
          </cell>
          <cell r="AH1591">
            <v>18.826593446450609</v>
          </cell>
          <cell r="AI1591">
            <v>4.0637965191204071</v>
          </cell>
          <cell r="AJ1591">
            <v>7.8925033233522566</v>
          </cell>
          <cell r="AK1591">
            <v>6.3039849896076818</v>
          </cell>
          <cell r="AL1591">
            <v>6.34556507628999</v>
          </cell>
          <cell r="AM1591">
            <v>24.605849908370335</v>
          </cell>
          <cell r="AN1591">
            <v>7.8765449993609948</v>
          </cell>
          <cell r="AO1591">
            <v>10.724984009698243</v>
          </cell>
          <cell r="AQ1591">
            <v>7.9777479775493587</v>
          </cell>
          <cell r="AR1591">
            <v>41.925121243969556</v>
          </cell>
        </row>
        <row r="1606">
          <cell r="R1606">
            <v>41.316081313266238</v>
          </cell>
        </row>
        <row r="1608">
          <cell r="R1608">
            <v>-0.88328075709779208</v>
          </cell>
          <cell r="S1608">
            <v>-7.3450570061678802</v>
          </cell>
          <cell r="X1608">
            <v>4.2418554672532256</v>
          </cell>
          <cell r="Y1608">
            <v>-1.9080532800000534</v>
          </cell>
          <cell r="Z1608">
            <v>2.0999749900000722</v>
          </cell>
          <cell r="AA1608">
            <v>-1.7190014800000426</v>
          </cell>
          <cell r="AB1608">
            <v>0.36608365999993497</v>
          </cell>
          <cell r="AC1608">
            <v>-1.160996110000089</v>
          </cell>
          <cell r="AD1608">
            <v>-1.2728927100000651</v>
          </cell>
          <cell r="AE1608">
            <v>-1.919701199999869</v>
          </cell>
          <cell r="AF1608">
            <v>-0.58148603000001053</v>
          </cell>
          <cell r="AG1608">
            <v>-2.4031331799999998</v>
          </cell>
          <cell r="AH1608">
            <v>-6.1772131199999443</v>
          </cell>
          <cell r="AI1608">
            <v>-5.9592884880293582</v>
          </cell>
          <cell r="AJ1608">
            <v>3.7813150530473973</v>
          </cell>
          <cell r="AK1608">
            <v>3.9778501943038069</v>
          </cell>
          <cell r="AL1608">
            <v>-0.39164560845517005</v>
          </cell>
          <cell r="AM1608">
            <v>1.4082311508666761</v>
          </cell>
          <cell r="AN1608">
            <v>0.7841917134648636</v>
          </cell>
          <cell r="AO1608">
            <v>-0.18144297228281947</v>
          </cell>
          <cell r="AP1608">
            <v>5.081616844669</v>
          </cell>
          <cell r="AQ1608">
            <v>7.1300622959195525</v>
          </cell>
          <cell r="AR1608">
            <v>12.814427881770596</v>
          </cell>
          <cell r="CR1608">
            <v>-0.88328075709779208</v>
          </cell>
          <cell r="CS1608">
            <v>-7.3450570061678802</v>
          </cell>
          <cell r="CX1608">
            <v>4.2418554672532256</v>
          </cell>
          <cell r="CY1608">
            <v>-1.9080532800000534</v>
          </cell>
          <cell r="CZ1608">
            <v>2.0999749900000722</v>
          </cell>
          <cell r="DA1608">
            <v>-1.7190014800000426</v>
          </cell>
          <cell r="DB1608">
            <v>0.36608365999993497</v>
          </cell>
          <cell r="DC1608">
            <v>-1.160996110000089</v>
          </cell>
          <cell r="DD1608">
            <v>-1.2728927100000651</v>
          </cell>
          <cell r="DE1608">
            <v>-1.919701199999869</v>
          </cell>
          <cell r="DF1608">
            <v>-0.58148603000001053</v>
          </cell>
          <cell r="DG1608">
            <v>-2.4031331799999998</v>
          </cell>
          <cell r="DH1608">
            <v>-6.1772131199999443</v>
          </cell>
          <cell r="DI1608">
            <v>-5.9592884880293582</v>
          </cell>
          <cell r="DJ1608">
            <v>3.7813150530473973</v>
          </cell>
          <cell r="DK1608">
            <v>3.9778501943038069</v>
          </cell>
          <cell r="DL1608">
            <v>-0.39164560845517005</v>
          </cell>
          <cell r="DM1608">
            <v>1.4082311508666761</v>
          </cell>
          <cell r="DN1608">
            <v>0.7841917134648636</v>
          </cell>
          <cell r="DO1608">
            <v>-0.18144297228281947</v>
          </cell>
          <cell r="DP1608">
            <v>5.081616844669</v>
          </cell>
          <cell r="DQ1608">
            <v>7.1300622959195525</v>
          </cell>
          <cell r="DR1608">
            <v>12.814427881770596</v>
          </cell>
        </row>
        <row r="1609">
          <cell r="R1609">
            <v>253.2620350147468</v>
          </cell>
          <cell r="S1609">
            <v>252.06194925989772</v>
          </cell>
          <cell r="X1609">
            <v>73.056133558812434</v>
          </cell>
          <cell r="Y1609">
            <v>17.805893945846531</v>
          </cell>
          <cell r="Z1609">
            <v>48.046386078520499</v>
          </cell>
          <cell r="AA1609">
            <v>35.18920148660029</v>
          </cell>
          <cell r="AB1609">
            <v>35.124607952918467</v>
          </cell>
          <cell r="AC1609">
            <v>136.16608946388578</v>
          </cell>
          <cell r="AD1609">
            <v>33.431555826359812</v>
          </cell>
          <cell r="AE1609">
            <v>34.481522324290651</v>
          </cell>
          <cell r="AF1609">
            <v>26.710300503443179</v>
          </cell>
          <cell r="AG1609">
            <v>45.478626111494897</v>
          </cell>
          <cell r="AH1609">
            <v>140.10200476558853</v>
          </cell>
          <cell r="AI1609">
            <v>26.148297708632825</v>
          </cell>
          <cell r="AJ1609">
            <v>44.194012296020958</v>
          </cell>
          <cell r="AK1609">
            <v>54.87941481064523</v>
          </cell>
          <cell r="AL1609">
            <v>49.452401452614531</v>
          </cell>
          <cell r="AM1609">
            <v>174.67412626791352</v>
          </cell>
          <cell r="AN1609">
            <v>53.77401623902982</v>
          </cell>
          <cell r="AO1609">
            <v>69.666521751708245</v>
          </cell>
          <cell r="AP1609">
            <v>69.616787217868676</v>
          </cell>
          <cell r="AQ1609">
            <v>49.949481440383146</v>
          </cell>
          <cell r="AR1609">
            <v>243.00680664898988</v>
          </cell>
          <cell r="CR1609">
            <v>224.48460652980657</v>
          </cell>
          <cell r="CS1609">
            <v>205.04710172922285</v>
          </cell>
          <cell r="CX1609">
            <v>38.970206291350451</v>
          </cell>
          <cell r="CY1609">
            <v>9.4386491719553334</v>
          </cell>
          <cell r="CZ1609">
            <v>27.589123592769159</v>
          </cell>
          <cell r="DA1609">
            <v>26.424231815052448</v>
          </cell>
          <cell r="DB1609">
            <v>17.583596050536872</v>
          </cell>
          <cell r="DC1609">
            <v>81.035600630313823</v>
          </cell>
          <cell r="DD1609">
            <v>18.016004492638118</v>
          </cell>
          <cell r="DE1609">
            <v>19.586519716521231</v>
          </cell>
          <cell r="DF1609">
            <v>15.180202991682325</v>
          </cell>
          <cell r="DG1609">
            <v>27.96279399946047</v>
          </cell>
          <cell r="DH1609">
            <v>80.745521200302136</v>
          </cell>
          <cell r="DI1609">
            <v>10.324335641292318</v>
          </cell>
          <cell r="DJ1609">
            <v>18.681228219559749</v>
          </cell>
          <cell r="DK1609">
            <v>28.891990133844121</v>
          </cell>
          <cell r="DL1609">
            <v>24.083896493410279</v>
          </cell>
          <cell r="DM1609">
            <v>81.981450488106461</v>
          </cell>
          <cell r="DN1609">
            <v>28.15826702413824</v>
          </cell>
          <cell r="DO1609">
            <v>41.526924791024179</v>
          </cell>
          <cell r="DP1609">
            <v>40.556893057092985</v>
          </cell>
          <cell r="DQ1609">
            <v>25.745606998768881</v>
          </cell>
          <cell r="DR1609">
            <v>135.98769187102431</v>
          </cell>
        </row>
        <row r="1610">
          <cell r="R1610">
            <v>103.54992109551358</v>
          </cell>
          <cell r="S1610">
            <v>159.22817184283969</v>
          </cell>
          <cell r="X1610">
            <v>106.59526964009885</v>
          </cell>
          <cell r="Y1610">
            <v>14.573344277766534</v>
          </cell>
          <cell r="Z1610">
            <v>23.689305381249589</v>
          </cell>
          <cell r="AA1610">
            <v>14.858735911069862</v>
          </cell>
          <cell r="AB1610">
            <v>15.034081139635681</v>
          </cell>
          <cell r="AC1610">
            <v>68.155466709721679</v>
          </cell>
          <cell r="AD1610">
            <v>30.957376136886893</v>
          </cell>
          <cell r="AE1610">
            <v>41.971876733001949</v>
          </cell>
          <cell r="AF1610">
            <v>42.355061497971725</v>
          </cell>
          <cell r="AG1610">
            <v>20.571112739476831</v>
          </cell>
          <cell r="AH1610">
            <v>135.85542710733742</v>
          </cell>
          <cell r="AI1610">
            <v>38.460039849206112</v>
          </cell>
          <cell r="AJ1610">
            <v>39.350816783494018</v>
          </cell>
          <cell r="AK1610">
            <v>23.295419848737016</v>
          </cell>
          <cell r="AL1610">
            <v>24.786682989601296</v>
          </cell>
          <cell r="AM1610">
            <v>125.89295947103844</v>
          </cell>
          <cell r="AN1610">
            <v>31.575538059452636</v>
          </cell>
          <cell r="AO1610">
            <v>57.009332308959635</v>
          </cell>
          <cell r="AP1610">
            <v>47.86740647958819</v>
          </cell>
          <cell r="AQ1610">
            <v>48.250758567878314</v>
          </cell>
          <cell r="AR1610">
            <v>184.70303541587879</v>
          </cell>
        </row>
        <row r="1611">
          <cell r="R1611">
            <v>40.616895887711379</v>
          </cell>
          <cell r="S1611">
            <v>142.63047070236132</v>
          </cell>
          <cell r="X1611">
            <v>281.64903670398127</v>
          </cell>
          <cell r="Y1611">
            <v>59.166602619753306</v>
          </cell>
          <cell r="Z1611">
            <v>61.224318062899947</v>
          </cell>
          <cell r="AA1611">
            <v>77.299562763555855</v>
          </cell>
          <cell r="AB1611">
            <v>75.805525153995603</v>
          </cell>
          <cell r="AC1611">
            <v>273.49600860020473</v>
          </cell>
          <cell r="AD1611">
            <v>75.348091100071514</v>
          </cell>
          <cell r="AE1611">
            <v>76.550129117717887</v>
          </cell>
          <cell r="AF1611">
            <v>66.658402347611968</v>
          </cell>
          <cell r="AG1611">
            <v>73.783991513195303</v>
          </cell>
          <cell r="AH1611">
            <v>292.34061407859667</v>
          </cell>
          <cell r="AI1611">
            <v>81.226886766929624</v>
          </cell>
          <cell r="AJ1611">
            <v>103.58302097667982</v>
          </cell>
          <cell r="AK1611">
            <v>89.05004972539912</v>
          </cell>
          <cell r="AL1611">
            <v>65.994514457573999</v>
          </cell>
          <cell r="AM1611">
            <v>339.85447192658262</v>
          </cell>
          <cell r="AN1611">
            <v>49.419094238711445</v>
          </cell>
          <cell r="AO1611">
            <v>92.419261185627732</v>
          </cell>
          <cell r="AP1611">
            <v>99.187564846423427</v>
          </cell>
          <cell r="AQ1611">
            <v>106.72194961898073</v>
          </cell>
          <cell r="AR1611">
            <v>347.74786988974336</v>
          </cell>
        </row>
        <row r="1612">
          <cell r="CR1612">
            <v>144.16681698322498</v>
          </cell>
          <cell r="CS1612">
            <v>287.78755941116924</v>
          </cell>
          <cell r="CX1612">
            <v>309.19712672315256</v>
          </cell>
          <cell r="CY1612">
            <v>50.321964298713937</v>
          </cell>
          <cell r="CZ1612">
            <v>58.785717914866197</v>
          </cell>
          <cell r="DA1612">
            <v>63.334842230107753</v>
          </cell>
          <cell r="DB1612">
            <v>54.64109862085396</v>
          </cell>
          <cell r="DC1612">
            <v>227.08362306454183</v>
          </cell>
          <cell r="DD1612">
            <v>64.537897320579503</v>
          </cell>
          <cell r="DE1612">
            <v>65.80757090056396</v>
          </cell>
          <cell r="DF1612">
            <v>66.487033434889696</v>
          </cell>
          <cell r="DG1612">
            <v>46.170019395821413</v>
          </cell>
          <cell r="DH1612">
            <v>243.0025210518545</v>
          </cell>
          <cell r="DI1612">
            <v>57.234634605503132</v>
          </cell>
          <cell r="DJ1612">
            <v>84.688865418262225</v>
          </cell>
          <cell r="DK1612">
            <v>63.649591322488462</v>
          </cell>
          <cell r="DL1612">
            <v>40.197016729691306</v>
          </cell>
          <cell r="DM1612">
            <v>245.77010807594513</v>
          </cell>
          <cell r="DN1612">
            <v>37.118640031241959</v>
          </cell>
          <cell r="DO1612">
            <v>69.848906369554754</v>
          </cell>
          <cell r="DP1612">
            <v>77.411913411192202</v>
          </cell>
          <cell r="DQ1612">
            <v>82.234499863384897</v>
          </cell>
          <cell r="DR1612">
            <v>266.61395967537379</v>
          </cell>
        </row>
        <row r="1613">
          <cell r="BF1613">
            <v>61.085930664706659</v>
          </cell>
          <cell r="BK1613">
            <v>113.13310688838953</v>
          </cell>
          <cell r="BP1613">
            <v>169.6983410789565</v>
          </cell>
        </row>
        <row r="1614">
          <cell r="R1614">
            <v>397.42885199797178</v>
          </cell>
          <cell r="BE1614">
            <v>28.777428484940252</v>
          </cell>
          <cell r="BL1614">
            <v>31.785227372697101</v>
          </cell>
          <cell r="BM1614">
            <v>46.585168015034682</v>
          </cell>
          <cell r="BN1614">
            <v>37.588426116065818</v>
          </cell>
          <cell r="BO1614">
            <v>53.739519575158909</v>
          </cell>
          <cell r="BQ1614">
            <v>57.183121250100605</v>
          </cell>
          <cell r="BR1614">
            <v>67.609437557925304</v>
          </cell>
          <cell r="BS1614">
            <v>54.056527922454862</v>
          </cell>
          <cell r="BT1614">
            <v>65.700916968885139</v>
          </cell>
          <cell r="BU1614">
            <v>244.55000369936593</v>
          </cell>
          <cell r="BV1614">
            <v>78.276254077973121</v>
          </cell>
          <cell r="BW1614">
            <v>83.757756418372836</v>
          </cell>
          <cell r="BX1614">
            <v>74.683302928448796</v>
          </cell>
          <cell r="BY1614">
            <v>75.952685676688233</v>
          </cell>
          <cell r="BZ1614">
            <v>312.66999910148297</v>
          </cell>
          <cell r="CA1614">
            <v>69.491741481813705</v>
          </cell>
          <cell r="CB1614">
            <v>107.71928408571668</v>
          </cell>
          <cell r="CC1614">
            <v>98.702952075595107</v>
          </cell>
          <cell r="CD1614">
            <v>96.942082765088429</v>
          </cell>
          <cell r="CE1614">
            <v>372.85606040821386</v>
          </cell>
        </row>
      </sheetData>
      <sheetData sheetId="5"/>
      <sheetData sheetId="6"/>
      <sheetData sheetId="7">
        <row r="11">
          <cell r="K11">
            <v>1626.5558577096563</v>
          </cell>
        </row>
      </sheetData>
      <sheetData sheetId="8">
        <row r="18">
          <cell r="AR18">
            <v>-4.9044275586590187</v>
          </cell>
        </row>
      </sheetData>
      <sheetData sheetId="9"/>
      <sheetData sheetId="10"/>
      <sheetData sheetId="11"/>
      <sheetData sheetId="12">
        <row r="5">
          <cell r="AG5">
            <v>8728.9266655100455</v>
          </cell>
        </row>
      </sheetData>
      <sheetData sheetId="13"/>
      <sheetData sheetId="14"/>
      <sheetData sheetId="15"/>
      <sheetData sheetId="16">
        <row r="3">
          <cell r="G3">
            <v>8728.9266655100455</v>
          </cell>
        </row>
      </sheetData>
      <sheetData sheetId="17"/>
      <sheetData sheetId="18"/>
      <sheetData sheetId="19"/>
      <sheetData sheetId="20">
        <row r="1">
          <cell r="B1">
            <v>35.389843548387091</v>
          </cell>
        </row>
      </sheetData>
      <sheetData sheetId="21"/>
      <sheetData sheetId="22"/>
      <sheetData sheetId="23">
        <row r="1">
          <cell r="B1">
            <v>35.389843548387091</v>
          </cell>
        </row>
        <row r="127">
          <cell r="B127">
            <v>100.01973175725988</v>
          </cell>
          <cell r="D127">
            <v>108.79999461773002</v>
          </cell>
          <cell r="G127">
            <v>419.07920313729392</v>
          </cell>
          <cell r="H127">
            <v>431.17697469643218</v>
          </cell>
          <cell r="M127">
            <v>104.88902389830322</v>
          </cell>
          <cell r="Y127">
            <v>119.1988443053407</v>
          </cell>
          <cell r="AK127">
            <v>98.289111875058254</v>
          </cell>
        </row>
        <row r="128">
          <cell r="B128">
            <v>106.10111228030649</v>
          </cell>
          <cell r="D128">
            <v>103.19757643049701</v>
          </cell>
          <cell r="G128">
            <v>444.30593599057943</v>
          </cell>
          <cell r="H128">
            <v>416.99827557983491</v>
          </cell>
          <cell r="M128">
            <v>103.93551144234401</v>
          </cell>
          <cell r="Y128">
            <v>116.43560453814429</v>
          </cell>
          <cell r="AK128">
            <v>93.429583168849618</v>
          </cell>
        </row>
        <row r="129">
          <cell r="B129">
            <v>89.832421944957105</v>
          </cell>
          <cell r="D129">
            <v>68.611037417521402</v>
          </cell>
          <cell r="G129">
            <v>306.57468657597593</v>
          </cell>
          <cell r="H129">
            <v>259.62898255801394</v>
          </cell>
          <cell r="M129">
            <v>72.445800007290288</v>
          </cell>
          <cell r="Y129">
            <v>71.775149679982391</v>
          </cell>
          <cell r="AK129">
            <v>46.796995453219864</v>
          </cell>
        </row>
        <row r="130">
          <cell r="B130">
            <v>147.02139096733828</v>
          </cell>
          <cell r="D130">
            <v>127.65904371152914</v>
          </cell>
          <cell r="G130">
            <v>657.68894477249</v>
          </cell>
          <cell r="H130">
            <v>638.99764369673437</v>
          </cell>
          <cell r="M130">
            <v>135.862551586351</v>
          </cell>
          <cell r="Y130">
            <v>184.827481300805</v>
          </cell>
          <cell r="AK130">
            <v>190.64856709804923</v>
          </cell>
        </row>
        <row r="131">
          <cell r="B131">
            <v>721.52045839987045</v>
          </cell>
          <cell r="D131">
            <v>573.43099944484061</v>
          </cell>
          <cell r="G131">
            <v>2679.3119850252119</v>
          </cell>
          <cell r="H131">
            <v>2421.4741358508322</v>
          </cell>
          <cell r="M131">
            <v>674.2169490690701</v>
          </cell>
          <cell r="Y131">
            <v>631.53528626611433</v>
          </cell>
          <cell r="AK131">
            <v>542.29090107080719</v>
          </cell>
        </row>
        <row r="132">
          <cell r="B132">
            <v>546.19004178182172</v>
          </cell>
          <cell r="D132">
            <v>470.08626766752059</v>
          </cell>
          <cell r="G132">
            <v>2194.4868864249288</v>
          </cell>
          <cell r="H132">
            <v>2059.8473332435547</v>
          </cell>
          <cell r="M132">
            <v>497.82607690161274</v>
          </cell>
          <cell r="Y132">
            <v>534.71323603625649</v>
          </cell>
          <cell r="AK132">
            <v>557.22175263816473</v>
          </cell>
        </row>
        <row r="133">
          <cell r="B133">
            <v>134.22335438897949</v>
          </cell>
          <cell r="D133">
            <v>143.5193273366898</v>
          </cell>
          <cell r="G133">
            <v>513.6743693138543</v>
          </cell>
          <cell r="H133">
            <v>617.15524778283202</v>
          </cell>
          <cell r="M133">
            <v>174.75782213512727</v>
          </cell>
          <cell r="Y133">
            <v>183.85963335210428</v>
          </cell>
          <cell r="AK133">
            <v>115.01846495891064</v>
          </cell>
        </row>
        <row r="145">
          <cell r="B145">
            <v>1844.9085259280391</v>
          </cell>
          <cell r="G145">
            <v>7215.1220239255199</v>
          </cell>
          <cell r="H145">
            <v>6845.2786040171941</v>
          </cell>
          <cell r="M145">
            <v>1763.9337278786243</v>
          </cell>
          <cell r="Y145">
            <v>1842.3452437457681</v>
          </cell>
          <cell r="DX145">
            <v>6778.685109531315</v>
          </cell>
          <cell r="FK145">
            <v>6102.1684313384721</v>
          </cell>
        </row>
        <row r="146">
          <cell r="B146">
            <v>924.42099971814969</v>
          </cell>
          <cell r="G146">
            <v>3825.1806991396884</v>
          </cell>
          <cell r="H146">
            <v>3845.1149009606779</v>
          </cell>
          <cell r="M146">
            <v>996.2050676764751</v>
          </cell>
          <cell r="Y146">
            <v>1041.8661625696991</v>
          </cell>
          <cell r="DX146">
            <v>4291.9051202305081</v>
          </cell>
          <cell r="FK146">
            <v>4251.9686571589709</v>
          </cell>
        </row>
        <row r="147">
          <cell r="B147">
            <v>516.07445949212047</v>
          </cell>
          <cell r="G147">
            <v>2076.8369915741696</v>
          </cell>
          <cell r="H147">
            <v>2135.5247828086012</v>
          </cell>
          <cell r="M147">
            <v>531.97899934823204</v>
          </cell>
          <cell r="Y147">
            <v>560.14372217399023</v>
          </cell>
          <cell r="DX147">
            <v>1358.6344425016305</v>
          </cell>
          <cell r="FK147">
            <v>825.80593149062031</v>
          </cell>
        </row>
        <row r="148">
          <cell r="B148">
            <v>793.75496361133241</v>
          </cell>
          <cell r="G148">
            <v>2657.179136971326</v>
          </cell>
          <cell r="H148">
            <v>1748.8272164865296</v>
          </cell>
          <cell r="M148">
            <v>467.87321368080643</v>
          </cell>
          <cell r="Y148">
            <v>485.18153220612481</v>
          </cell>
          <cell r="DX148">
            <v>2209.7087758879516</v>
          </cell>
          <cell r="FK148">
            <v>2055.817642531159</v>
          </cell>
        </row>
        <row r="153">
          <cell r="B153">
            <v>204.92206490251792</v>
          </cell>
          <cell r="C153">
            <v>216.67175167448752</v>
          </cell>
          <cell r="D153">
            <v>140.23341110647354</v>
          </cell>
          <cell r="G153">
            <v>775.45759419058766</v>
          </cell>
          <cell r="H153">
            <v>640.42140834613429</v>
          </cell>
          <cell r="L153">
            <v>219.09517624800907</v>
          </cell>
          <cell r="M153">
            <v>167.22499514455529</v>
          </cell>
          <cell r="X153">
            <v>134.76860136557323</v>
          </cell>
          <cell r="Y153">
            <v>187.12774380063289</v>
          </cell>
          <cell r="AK153">
            <v>145.83525829447248</v>
          </cell>
          <cell r="AT153">
            <v>139.8313151546765</v>
          </cell>
          <cell r="AX153">
            <v>568.2826667683745</v>
          </cell>
          <cell r="BC153">
            <v>135.71271579048877</v>
          </cell>
          <cell r="BO153">
            <v>153.00190201054238</v>
          </cell>
          <cell r="CA153">
            <v>139.73673381266647</v>
          </cell>
          <cell r="CJ153">
            <v>125.99530161214834</v>
          </cell>
          <cell r="CN153">
            <v>477.81732825296655</v>
          </cell>
          <cell r="CS153">
            <v>127.30929224791949</v>
          </cell>
          <cell r="DB153">
            <v>132.95544735590909</v>
          </cell>
          <cell r="DN153">
            <v>91.557287036988996</v>
          </cell>
          <cell r="DX153">
            <v>461.31942145290526</v>
          </cell>
          <cell r="FK153">
            <v>553.95371852544827</v>
          </cell>
        </row>
        <row r="154">
          <cell r="B154">
            <v>62.181913196302673</v>
          </cell>
          <cell r="C154">
            <v>71.878884234296379</v>
          </cell>
          <cell r="D154">
            <v>52.485895415651981</v>
          </cell>
          <cell r="G154">
            <v>286.3094694848333</v>
          </cell>
          <cell r="H154">
            <v>247.24942486372214</v>
          </cell>
          <cell r="L154">
            <v>86.700520306003952</v>
          </cell>
          <cell r="M154">
            <v>67.451350367682565</v>
          </cell>
          <cell r="X154">
            <v>65.54815174823031</v>
          </cell>
          <cell r="Y154">
            <v>70.44413619472445</v>
          </cell>
          <cell r="AK154">
            <v>56.868042885663144</v>
          </cell>
          <cell r="AT154">
            <v>63.190216051274604</v>
          </cell>
          <cell r="AX154">
            <v>261.82485281739082</v>
          </cell>
          <cell r="BC154">
            <v>64.169909004810648</v>
          </cell>
          <cell r="BO154">
            <v>76.881634003125399</v>
          </cell>
          <cell r="CA154">
            <v>57.583093758180169</v>
          </cell>
          <cell r="CJ154">
            <v>42.079814884400832</v>
          </cell>
          <cell r="CN154">
            <v>236.30291266641092</v>
          </cell>
          <cell r="CS154">
            <v>63.710287579476017</v>
          </cell>
          <cell r="DB154">
            <v>79.07081156513857</v>
          </cell>
          <cell r="DN154">
            <v>51.4419986373955</v>
          </cell>
          <cell r="DX154">
            <v>213.82934554505565</v>
          </cell>
          <cell r="FK154">
            <v>288.36732906800876</v>
          </cell>
        </row>
        <row r="155">
          <cell r="B155">
            <v>44.583916076126229</v>
          </cell>
          <cell r="C155">
            <v>52.251749923515504</v>
          </cell>
          <cell r="D155">
            <v>51.262257982908267</v>
          </cell>
          <cell r="G155">
            <v>205.33603863728635</v>
          </cell>
          <cell r="H155">
            <v>195.15660156780811</v>
          </cell>
          <cell r="L155">
            <v>54.769934331176636</v>
          </cell>
          <cell r="M155">
            <v>48.462072820476635</v>
          </cell>
          <cell r="X155">
            <v>53.730438306467981</v>
          </cell>
          <cell r="Y155">
            <v>48.113146268061641</v>
          </cell>
          <cell r="AK155">
            <v>47.319124496361567</v>
          </cell>
          <cell r="AT155">
            <v>37.616648022852971</v>
          </cell>
          <cell r="AX155">
            <v>123.78300927447269</v>
          </cell>
          <cell r="BC155">
            <v>23.579730014728497</v>
          </cell>
          <cell r="BO155">
            <v>31.69022954416296</v>
          </cell>
          <cell r="CA155">
            <v>30.917161891116251</v>
          </cell>
          <cell r="CJ155">
            <v>35.293739311808046</v>
          </cell>
          <cell r="CN155">
            <v>96.537159315194742</v>
          </cell>
          <cell r="CS155">
            <v>15.703046013099346</v>
          </cell>
          <cell r="DB155">
            <v>36.708834750266853</v>
          </cell>
          <cell r="DN155">
            <v>8.8315392400204953</v>
          </cell>
          <cell r="DX155">
            <v>70.095045733448941</v>
          </cell>
          <cell r="FK155">
            <v>77.022205399311787</v>
          </cell>
        </row>
        <row r="156">
          <cell r="B156">
            <v>91.026154973202722</v>
          </cell>
          <cell r="C156">
            <v>87.459507541404435</v>
          </cell>
          <cell r="D156">
            <v>36.876892808309606</v>
          </cell>
          <cell r="G156">
            <v>270.99763286504145</v>
          </cell>
          <cell r="H156">
            <v>196.60719844022691</v>
          </cell>
          <cell r="L156">
            <v>77.806103581402169</v>
          </cell>
          <cell r="M156">
            <v>47.333707660787567</v>
          </cell>
          <cell r="X156">
            <v>14.70586676903212</v>
          </cell>
          <cell r="Y156">
            <v>64.789156867024175</v>
          </cell>
          <cell r="AK156">
            <v>47.607441104105561</v>
          </cell>
          <cell r="AT156">
            <v>41.424742916732981</v>
          </cell>
          <cell r="AX156">
            <v>188.76201202778179</v>
          </cell>
          <cell r="BC156">
            <v>48.554851607621657</v>
          </cell>
          <cell r="BO156">
            <v>46.276909690977007</v>
          </cell>
          <cell r="CA156">
            <v>52.505507812450148</v>
          </cell>
          <cell r="CJ156">
            <v>48.221695860094599</v>
          </cell>
          <cell r="CN156">
            <v>146.13848887181075</v>
          </cell>
          <cell r="CS156">
            <v>49.649379806281246</v>
          </cell>
          <cell r="DB156">
            <v>15.087881721400976</v>
          </cell>
          <cell r="DN156">
            <v>33.17953148403393</v>
          </cell>
          <cell r="DX156">
            <v>173.14003623329702</v>
          </cell>
          <cell r="FK156">
            <v>195.88886573778458</v>
          </cell>
        </row>
      </sheetData>
      <sheetData sheetId="24">
        <row r="14">
          <cell r="H14">
            <v>-200819.66805112362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TA Asia"/>
      <sheetName val="PTA Asia (Ratio of NCE) "/>
      <sheetName val="Asia Analysis"/>
      <sheetName val="By company"/>
      <sheetName val="EBITDA bridge"/>
      <sheetName val="EPS Calculation"/>
      <sheetName val="Financials"/>
      <sheetName val="HVA INfo"/>
      <sheetName val="CMD 2018 Capex"/>
      <sheetName val="BS and NWC"/>
      <sheetName val="NCI"/>
      <sheetName val="Sheet2"/>
      <sheetName val="Analysis of Core EPS"/>
      <sheetName val="Analysis"/>
      <sheetName val="Sheet1"/>
      <sheetName val="Exch rates"/>
      <sheetName val="Sheet3"/>
      <sheetName val="MDA table"/>
      <sheetName val="Conso THB"/>
      <sheetName val="EBITDA table (VJ)"/>
      <sheetName val="Conso_table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X2">
            <v>31.542200000000001</v>
          </cell>
        </row>
        <row r="672">
          <cell r="AY672">
            <v>260.14976834447214</v>
          </cell>
          <cell r="BB672">
            <v>905.89749888544543</v>
          </cell>
          <cell r="BC672">
            <v>765.85478269798784</v>
          </cell>
        </row>
        <row r="724">
          <cell r="AY724">
            <v>737.91386068253348</v>
          </cell>
          <cell r="BB724">
            <v>2675.7391086935468</v>
          </cell>
          <cell r="BC724">
            <v>2270.1193493189635</v>
          </cell>
          <cell r="EJ724">
            <v>368.90419960159488</v>
          </cell>
          <cell r="EK724">
            <v>412.63796833486646</v>
          </cell>
          <cell r="EL724">
            <v>396.36987423126845</v>
          </cell>
          <cell r="EM724">
            <v>370.35385127166325</v>
          </cell>
          <cell r="EN724">
            <v>1548.265893439393</v>
          </cell>
          <cell r="EU724">
            <v>520.68069171064599</v>
          </cell>
          <cell r="EX724">
            <v>1870.0750932346045</v>
          </cell>
          <cell r="EY724">
            <v>1602.1098535338106</v>
          </cell>
        </row>
        <row r="725">
          <cell r="AY725">
            <v>882.87345019085615</v>
          </cell>
          <cell r="BB725">
            <v>3198.9342440357473</v>
          </cell>
          <cell r="BC725">
            <v>2544.8482970848568</v>
          </cell>
        </row>
        <row r="726">
          <cell r="AY726">
            <v>997.59355015121298</v>
          </cell>
          <cell r="BB726">
            <v>3466.1314240079801</v>
          </cell>
          <cell r="BC726">
            <v>3037.4532184822556</v>
          </cell>
        </row>
        <row r="727">
          <cell r="EJ727">
            <v>662.59459179495843</v>
          </cell>
          <cell r="EK727">
            <v>794.96823258453992</v>
          </cell>
          <cell r="EL727">
            <v>813.47427973134188</v>
          </cell>
          <cell r="EM727">
            <v>824.94560945685214</v>
          </cell>
          <cell r="EN727">
            <v>3095.9827095672458</v>
          </cell>
          <cell r="EU727">
            <v>1150.255083040825</v>
          </cell>
          <cell r="EX727">
            <v>4044.2406401348903</v>
          </cell>
          <cell r="EY727">
            <v>3451.2596552913337</v>
          </cell>
        </row>
        <row r="729">
          <cell r="CL729">
            <v>572.12091939478933</v>
          </cell>
          <cell r="CM729">
            <v>681.13401177265075</v>
          </cell>
          <cell r="CN729">
            <v>668.00938594628303</v>
          </cell>
          <cell r="CO729">
            <v>649.61042708611251</v>
          </cell>
          <cell r="CP729">
            <v>2570.8747441998357</v>
          </cell>
          <cell r="CW729">
            <v>947.44508627313155</v>
          </cell>
          <cell r="CZ729">
            <v>3426.4890433677774</v>
          </cell>
          <cell r="DA729">
            <v>2799.0513560609311</v>
          </cell>
        </row>
        <row r="1854">
          <cell r="AY1854">
            <v>18.060764455359344</v>
          </cell>
          <cell r="BB1854">
            <v>27.893324984361531</v>
          </cell>
          <cell r="BC1854">
            <v>33.83201263958906</v>
          </cell>
        </row>
        <row r="1876">
          <cell r="EU1876">
            <v>2.8386775310820784</v>
          </cell>
          <cell r="EX1876">
            <v>5.4926862236722069</v>
          </cell>
          <cell r="EY1876">
            <v>12.082472769408913</v>
          </cell>
        </row>
        <row r="1877">
          <cell r="AY1877">
            <v>114.24340104574596</v>
          </cell>
          <cell r="BB1877">
            <v>293.82522912633198</v>
          </cell>
          <cell r="BC1877">
            <v>220.16860983609334</v>
          </cell>
          <cell r="EU1877">
            <v>76.672000717644281</v>
          </cell>
          <cell r="EX1877">
            <v>164.64620310401637</v>
          </cell>
          <cell r="EY1877">
            <v>112.19797981776603</v>
          </cell>
        </row>
        <row r="1878">
          <cell r="AY1878">
            <v>109.65611686084044</v>
          </cell>
          <cell r="BB1878">
            <v>398.51683069756086</v>
          </cell>
          <cell r="BC1878">
            <v>252.16551256254897</v>
          </cell>
        </row>
        <row r="1879">
          <cell r="AY1879">
            <v>164.53725874563423</v>
          </cell>
          <cell r="BB1879">
            <v>569.24878803860213</v>
          </cell>
          <cell r="BC1879">
            <v>406.57409429595697</v>
          </cell>
        </row>
        <row r="1880">
          <cell r="EU1880">
            <v>175.7447848851549</v>
          </cell>
          <cell r="EX1880">
            <v>557.05721756722846</v>
          </cell>
          <cell r="EY1880">
            <v>307.49864959733475</v>
          </cell>
        </row>
        <row r="1882">
          <cell r="CW1882">
            <v>136.01999104942141</v>
          </cell>
          <cell r="CZ1882">
            <v>539.88742719125025</v>
          </cell>
          <cell r="DA1882">
            <v>459.21158727949853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8">
          <cell r="DN48">
            <v>-356.7418023528582</v>
          </cell>
        </row>
      </sheetData>
      <sheetData sheetId="21">
        <row r="20">
          <cell r="B20">
            <v>3218.406223</v>
          </cell>
        </row>
      </sheetData>
      <sheetData sheetId="22">
        <row r="20">
          <cell r="B20">
            <v>573.8034886448861</v>
          </cell>
        </row>
      </sheetData>
      <sheetData sheetId="23"/>
      <sheetData sheetId="24"/>
      <sheetData sheetId="25"/>
      <sheetData sheetId="26">
        <row r="20">
          <cell r="B20">
            <v>100.78887371619773</v>
          </cell>
        </row>
        <row r="127">
          <cell r="B127">
            <v>162.44109885163692</v>
          </cell>
          <cell r="J127">
            <v>583.48640680751146</v>
          </cell>
          <cell r="K127">
            <v>467.29488956000381</v>
          </cell>
        </row>
        <row r="128">
          <cell r="B128">
            <v>129.74035024862926</v>
          </cell>
          <cell r="J128">
            <v>523.38465101648308</v>
          </cell>
          <cell r="K128">
            <v>444.41606030708158</v>
          </cell>
        </row>
        <row r="129">
          <cell r="B129">
            <v>126.59217495272593</v>
          </cell>
          <cell r="J129">
            <v>385.07754983028383</v>
          </cell>
          <cell r="K129">
            <v>337.23605964701051</v>
          </cell>
        </row>
        <row r="130">
          <cell r="B130">
            <v>254.68363447831922</v>
          </cell>
          <cell r="J130">
            <v>867.39430973417529</v>
          </cell>
          <cell r="K130">
            <v>680.60332538414445</v>
          </cell>
        </row>
        <row r="131">
          <cell r="B131">
            <v>938.54554072382132</v>
          </cell>
          <cell r="J131">
            <v>3347.7289260622338</v>
          </cell>
          <cell r="K131">
            <v>3006.3546585275899</v>
          </cell>
        </row>
        <row r="132">
          <cell r="B132">
            <v>819.28191581555279</v>
          </cell>
          <cell r="J132">
            <v>3014.5029996347703</v>
          </cell>
          <cell r="K132">
            <v>2421.4012729026344</v>
          </cell>
        </row>
        <row r="133">
          <cell r="B133">
            <v>187.09615379554845</v>
          </cell>
          <cell r="J133">
            <v>619.22991951123151</v>
          </cell>
          <cell r="K133">
            <v>495.113123372627</v>
          </cell>
        </row>
        <row r="145">
          <cell r="B145">
            <v>2618.3808414333807</v>
          </cell>
          <cell r="J145">
            <v>9340.8047563892833</v>
          </cell>
          <cell r="K145">
            <v>7852.4194668791861</v>
          </cell>
        </row>
        <row r="146">
          <cell r="B146">
            <v>1436.3049011535275</v>
          </cell>
          <cell r="J146">
            <v>4861.6772136185828</v>
          </cell>
          <cell r="K146">
            <v>3999.7608641790557</v>
          </cell>
        </row>
        <row r="147">
          <cell r="B147">
            <v>713.39822683944419</v>
          </cell>
          <cell r="J147">
            <v>2696.6154382806999</v>
          </cell>
          <cell r="K147">
            <v>2156.554039218684</v>
          </cell>
        </row>
        <row r="148">
          <cell r="B148">
            <v>1050.2592902912174</v>
          </cell>
          <cell r="J148">
            <v>3736.1128819252363</v>
          </cell>
          <cell r="K148">
            <v>3238.6549470861964</v>
          </cell>
        </row>
        <row r="153">
          <cell r="B153">
            <v>388.43675287149466</v>
          </cell>
          <cell r="J153">
            <v>1261.5908702768772</v>
          </cell>
          <cell r="K153">
            <v>878.9080512165126</v>
          </cell>
        </row>
        <row r="154">
          <cell r="B154">
            <v>179.84855225895279</v>
          </cell>
          <cell r="J154">
            <v>470.79427857749334</v>
          </cell>
          <cell r="K154">
            <v>255.71927207206033</v>
          </cell>
        </row>
        <row r="155">
          <cell r="B155">
            <v>57.538635224600966</v>
          </cell>
          <cell r="J155">
            <v>216.29631497792587</v>
          </cell>
          <cell r="K155">
            <v>201.33651785167061</v>
          </cell>
        </row>
        <row r="156">
          <cell r="B156">
            <v>148.21091163757549</v>
          </cell>
          <cell r="J156">
            <v>569.00756808339202</v>
          </cell>
          <cell r="K156">
            <v>409.769799915774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By company"/>
      <sheetName val="PTA Asia"/>
      <sheetName val="PTA Asia (Ratio of NCE) "/>
      <sheetName val="EBITDA bridge"/>
      <sheetName val="Financials"/>
      <sheetName val="HVA INfo"/>
      <sheetName val="BS and NWC"/>
      <sheetName val="NCI"/>
      <sheetName val="EPS Calculation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>
        <row r="2">
          <cell r="AI2">
            <v>32.646173770491792</v>
          </cell>
        </row>
        <row r="569">
          <cell r="AS569">
            <v>194.4237249353387</v>
          </cell>
        </row>
        <row r="616">
          <cell r="AS616">
            <v>607.87448660532414</v>
          </cell>
          <cell r="DY616">
            <v>430.67891676459323</v>
          </cell>
        </row>
        <row r="617">
          <cell r="AS617">
            <v>657.5700415216553</v>
          </cell>
        </row>
        <row r="618">
          <cell r="AS618">
            <v>775.52507163010011</v>
          </cell>
        </row>
        <row r="619">
          <cell r="DY619">
            <v>878.34615366249693</v>
          </cell>
        </row>
        <row r="621">
          <cell r="CI621">
            <v>731.94452932998911</v>
          </cell>
        </row>
        <row r="1591">
          <cell r="AS1591">
            <v>5.9685760702847839</v>
          </cell>
        </row>
        <row r="1608">
          <cell r="AS1608">
            <v>-0.48645422308488562</v>
          </cell>
          <cell r="DY1608">
            <v>-0.48645422308488562</v>
          </cell>
        </row>
        <row r="1609">
          <cell r="AS1609">
            <v>44.11547562583096</v>
          </cell>
          <cell r="DY1609">
            <v>18.188128814083655</v>
          </cell>
        </row>
        <row r="1610">
          <cell r="AS1610">
            <v>69.551377567254548</v>
          </cell>
        </row>
        <row r="1611">
          <cell r="AS1611">
            <v>105.14019455805858</v>
          </cell>
        </row>
        <row r="1612">
          <cell r="DY1612">
            <v>75.5987467901668</v>
          </cell>
        </row>
        <row r="1614">
          <cell r="CI1614">
            <v>125.02017214689364</v>
          </cell>
        </row>
      </sheetData>
      <sheetData sheetId="4"/>
      <sheetData sheetId="5"/>
      <sheetData sheetId="6"/>
      <sheetData sheetId="7">
        <row r="20">
          <cell r="AO20">
            <v>-0.29350092697729324</v>
          </cell>
        </row>
      </sheetData>
      <sheetData sheetId="8"/>
      <sheetData sheetId="9"/>
      <sheetData sheetId="10"/>
      <sheetData sheetId="11"/>
      <sheetData sheetId="12">
        <row r="15">
          <cell r="AK15">
            <v>4872.4321338957325</v>
          </cell>
        </row>
      </sheetData>
      <sheetData sheetId="13"/>
      <sheetData sheetId="14"/>
      <sheetData sheetId="15"/>
      <sheetData sheetId="16">
        <row r="3">
          <cell r="G3">
            <v>9152.2932951810471</v>
          </cell>
        </row>
      </sheetData>
      <sheetData sheetId="17"/>
      <sheetData sheetId="18"/>
      <sheetData sheetId="19"/>
      <sheetData sheetId="20">
        <row r="1">
          <cell r="B1">
            <v>35.106046774193558</v>
          </cell>
        </row>
      </sheetData>
      <sheetData sheetId="21"/>
      <sheetData sheetId="22"/>
      <sheetData sheetId="23">
        <row r="1">
          <cell r="B1">
            <v>35.106046774193558</v>
          </cell>
        </row>
        <row r="127">
          <cell r="B127">
            <v>133.31510392951586</v>
          </cell>
        </row>
        <row r="128">
          <cell r="B128">
            <v>128.00017947031932</v>
          </cell>
        </row>
        <row r="129">
          <cell r="B129">
            <v>81.51092594568486</v>
          </cell>
        </row>
        <row r="130">
          <cell r="B130">
            <v>168.61888547103732</v>
          </cell>
        </row>
        <row r="131">
          <cell r="B131">
            <v>776.80710316426416</v>
          </cell>
        </row>
        <row r="132">
          <cell r="B132">
            <v>630.80948661402067</v>
          </cell>
        </row>
        <row r="133">
          <cell r="B133">
            <v>121.90519465623859</v>
          </cell>
        </row>
        <row r="145">
          <cell r="B145">
            <v>2040.9668870113308</v>
          </cell>
        </row>
        <row r="146">
          <cell r="B146">
            <v>1020.276152288152</v>
          </cell>
        </row>
        <row r="147">
          <cell r="B147">
            <v>572.7653490130748</v>
          </cell>
        </row>
        <row r="148">
          <cell r="B148">
            <v>846.77534128464322</v>
          </cell>
        </row>
        <row r="153">
          <cell r="B153">
            <v>218.80670292258026</v>
          </cell>
        </row>
        <row r="154">
          <cell r="B154">
            <v>56.763090046812152</v>
          </cell>
        </row>
        <row r="155">
          <cell r="B155">
            <v>45.583987282598464</v>
          </cell>
        </row>
        <row r="156">
          <cell r="B156">
            <v>116.9460815738538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L256"/>
  <sheetViews>
    <sheetView tabSelected="1" view="pageBreakPreview" zoomScale="80" zoomScaleNormal="85" zoomScaleSheetLayoutView="80" workbookViewId="0">
      <pane xSplit="1" ySplit="2" topLeftCell="D3" activePane="bottomRight" state="frozen"/>
      <selection activeCell="L22" sqref="L22"/>
      <selection pane="topRight" activeCell="L22" sqref="L22"/>
      <selection pane="bottomLeft" activeCell="L22" sqref="L22"/>
      <selection pane="bottomRight" activeCell="E1" sqref="E1"/>
    </sheetView>
  </sheetViews>
  <sheetFormatPr defaultColWidth="9.140625" defaultRowHeight="15" outlineLevelRow="1" outlineLevelCol="2"/>
  <cols>
    <col min="1" max="1" width="45.7109375" style="21" customWidth="1"/>
    <col min="2" max="3" width="8.42578125" style="14" hidden="1" customWidth="1" outlineLevel="1"/>
    <col min="4" max="4" width="9.5703125" style="14" customWidth="1" collapsed="1"/>
    <col min="5" max="11" width="9.5703125" style="14" customWidth="1"/>
    <col min="12" max="19" width="9.5703125" style="14" hidden="1" customWidth="1" outlineLevel="1"/>
    <col min="20" max="20" width="9.5703125" style="14" hidden="1" customWidth="1" outlineLevel="1" collapsed="1"/>
    <col min="21" max="24" width="9.5703125" style="14" hidden="1" customWidth="1" outlineLevel="1"/>
    <col min="25" max="27" width="9.5703125" style="105" hidden="1" customWidth="1" outlineLevel="1"/>
    <col min="28" max="28" width="9.5703125" style="105" hidden="1" customWidth="1" collapsed="1"/>
    <col min="29" max="29" width="9.5703125" style="105" customWidth="1"/>
    <col min="30" max="31" width="9.5703125" style="109" hidden="1" customWidth="1"/>
    <col min="32" max="33" width="9.5703125" style="109" customWidth="1"/>
    <col min="34" max="38" width="8.5703125" style="109" hidden="1" customWidth="1" outlineLevel="1"/>
    <col min="39" max="39" width="8.5703125" style="112" hidden="1" customWidth="1" outlineLevel="2"/>
    <col min="40" max="40" width="7.140625" style="112" hidden="1" customWidth="1" outlineLevel="2"/>
    <col min="41" max="42" width="8.5703125" style="27" hidden="1" customWidth="1" outlineLevel="2"/>
    <col min="43" max="43" width="6.28515625" style="113" hidden="1" customWidth="1" outlineLevel="2" collapsed="1"/>
    <col min="44" max="44" width="6.7109375" style="113" hidden="1" customWidth="1" outlineLevel="2"/>
    <col min="45" max="45" width="6.5703125" style="113" customWidth="1" outlineLevel="1" collapsed="1"/>
    <col min="46" max="47" width="6.5703125" style="113" customWidth="1" outlineLevel="1"/>
    <col min="48" max="48" width="6.5703125" style="114" customWidth="1" outlineLevel="1"/>
    <col min="49" max="50" width="6.5703125" style="111" customWidth="1" outlineLevel="1"/>
    <col min="51" max="51" width="6.5703125" style="14" customWidth="1" outlineLevel="2"/>
    <col min="52" max="52" width="6.5703125" style="114" customWidth="1" outlineLevel="2"/>
    <col min="53" max="53" width="6.5703125" style="14" hidden="1" customWidth="1" outlineLevel="2" collapsed="1"/>
    <col min="54" max="58" width="6.5703125" style="14" hidden="1" customWidth="1" outlineLevel="2"/>
    <col min="59" max="59" width="6.5703125" style="14" hidden="1" customWidth="1" outlineLevel="2" collapsed="1"/>
    <col min="60" max="67" width="6.5703125" style="14" hidden="1" customWidth="1" outlineLevel="2"/>
    <col min="68" max="69" width="6.5703125" style="14" hidden="1" customWidth="1" outlineLevel="1"/>
    <col min="70" max="70" width="6.5703125" style="14" customWidth="1" outlineLevel="1"/>
    <col min="71" max="72" width="6.5703125" style="108" hidden="1" customWidth="1" outlineLevel="1"/>
    <col min="73" max="73" width="6.5703125" style="108" customWidth="1" outlineLevel="1"/>
    <col min="74" max="74" width="7.140625" style="108" customWidth="1" outlineLevel="1"/>
    <col min="75" max="16384" width="9.140625" style="14"/>
  </cols>
  <sheetData>
    <row r="1" spans="1:116" s="4" customFormat="1" ht="15" customHeight="1">
      <c r="A1" s="1" t="str">
        <f>'[1]Historical Financials in THB'!A1</f>
        <v>6th Aug 2018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  <c r="AG1" s="3"/>
      <c r="AH1" s="3"/>
      <c r="AI1" s="3"/>
      <c r="AJ1" s="3"/>
      <c r="AK1" s="3"/>
      <c r="AL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117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30.75">
      <c r="A2" s="5" t="s">
        <v>0</v>
      </c>
      <c r="B2" s="6">
        <v>2010</v>
      </c>
      <c r="C2" s="6">
        <v>2011</v>
      </c>
      <c r="D2" s="7">
        <v>2012</v>
      </c>
      <c r="E2" s="7">
        <v>2013</v>
      </c>
      <c r="F2" s="7">
        <v>2014</v>
      </c>
      <c r="G2" s="7">
        <v>2015</v>
      </c>
      <c r="H2" s="7">
        <v>2016</v>
      </c>
      <c r="I2" s="8">
        <v>2017</v>
      </c>
      <c r="J2" s="8" t="s">
        <v>1</v>
      </c>
      <c r="K2" s="7" t="s">
        <v>2</v>
      </c>
      <c r="L2" s="9" t="s">
        <v>3</v>
      </c>
      <c r="M2" s="10" t="s">
        <v>4</v>
      </c>
      <c r="N2" s="10" t="s">
        <v>5</v>
      </c>
      <c r="O2" s="10" t="s">
        <v>6</v>
      </c>
      <c r="P2" s="10" t="s">
        <v>7</v>
      </c>
      <c r="Q2" s="10" t="s">
        <v>8</v>
      </c>
      <c r="R2" s="10" t="s">
        <v>9</v>
      </c>
      <c r="S2" s="10" t="s">
        <v>10</v>
      </c>
      <c r="T2" s="10" t="s">
        <v>11</v>
      </c>
      <c r="U2" s="10" t="s">
        <v>12</v>
      </c>
      <c r="V2" s="10" t="s">
        <v>13</v>
      </c>
      <c r="W2" s="10" t="s">
        <v>14</v>
      </c>
      <c r="X2" s="10" t="s">
        <v>15</v>
      </c>
      <c r="Y2" s="10" t="s">
        <v>16</v>
      </c>
      <c r="Z2" s="10" t="s">
        <v>17</v>
      </c>
      <c r="AA2" s="10" t="s">
        <v>18</v>
      </c>
      <c r="AB2" s="10" t="s">
        <v>19</v>
      </c>
      <c r="AC2" s="10" t="s">
        <v>20</v>
      </c>
      <c r="AD2" s="11" t="s">
        <v>21</v>
      </c>
      <c r="AE2" s="11" t="s">
        <v>22</v>
      </c>
      <c r="AF2" s="11" t="s">
        <v>23</v>
      </c>
      <c r="AG2" s="11" t="s">
        <v>24</v>
      </c>
      <c r="AH2" s="12" t="str">
        <f>'[1]Historical Financials in THB'!AI2</f>
        <v>1H16</v>
      </c>
      <c r="AI2" s="11" t="str">
        <f>'[1]Historical Financials in THB'!AJ2</f>
        <v>2H16</v>
      </c>
      <c r="AJ2" s="11" t="str">
        <f>'[1]Historical Financials in THB'!AK2</f>
        <v>1H17</v>
      </c>
      <c r="AK2" s="11" t="str">
        <f>'[1]Historical Financials in THB'!AL2</f>
        <v>2H17</v>
      </c>
      <c r="AL2" s="11" t="str">
        <f>'[1]Historical Financials in THB'!AM2</f>
        <v>1H18</v>
      </c>
      <c r="AM2" s="115" t="s">
        <v>25</v>
      </c>
      <c r="AN2" s="116"/>
      <c r="AO2" s="116"/>
      <c r="AP2" s="116"/>
      <c r="AQ2" s="13">
        <v>2010</v>
      </c>
      <c r="AR2" s="13">
        <v>2011</v>
      </c>
      <c r="AS2" s="13">
        <v>2012</v>
      </c>
      <c r="AT2" s="13">
        <v>2013</v>
      </c>
      <c r="AU2" s="13">
        <v>2014</v>
      </c>
      <c r="AV2" s="13">
        <v>2015</v>
      </c>
      <c r="AW2" s="13">
        <f>H2</f>
        <v>2016</v>
      </c>
      <c r="AX2" s="13">
        <f>I2</f>
        <v>2017</v>
      </c>
      <c r="AY2" s="8" t="s">
        <v>1</v>
      </c>
      <c r="AZ2" s="8" t="s">
        <v>2</v>
      </c>
      <c r="BA2" s="10" t="s">
        <v>3</v>
      </c>
      <c r="BB2" s="10" t="s">
        <v>4</v>
      </c>
      <c r="BC2" s="10" t="s">
        <v>5</v>
      </c>
      <c r="BD2" s="10" t="s">
        <v>6</v>
      </c>
      <c r="BE2" s="10" t="s">
        <v>7</v>
      </c>
      <c r="BF2" s="10" t="s">
        <v>8</v>
      </c>
      <c r="BG2" s="10" t="s">
        <v>9</v>
      </c>
      <c r="BH2" s="10" t="s">
        <v>10</v>
      </c>
      <c r="BI2" s="10" t="s">
        <v>11</v>
      </c>
      <c r="BJ2" s="10" t="s">
        <v>12</v>
      </c>
      <c r="BK2" s="10" t="s">
        <v>13</v>
      </c>
      <c r="BL2" s="10" t="s">
        <v>14</v>
      </c>
      <c r="BM2" s="10" t="s">
        <v>15</v>
      </c>
      <c r="BN2" s="10" t="s">
        <v>16</v>
      </c>
      <c r="BO2" s="10" t="s">
        <v>17</v>
      </c>
      <c r="BP2" s="10" t="s">
        <v>18</v>
      </c>
      <c r="BQ2" s="10" t="s">
        <v>19</v>
      </c>
      <c r="BR2" s="10" t="s">
        <v>20</v>
      </c>
      <c r="BS2" s="10" t="s">
        <v>21</v>
      </c>
      <c r="BT2" s="10" t="s">
        <v>22</v>
      </c>
      <c r="BU2" s="10" t="s">
        <v>23</v>
      </c>
      <c r="BV2" s="10" t="s">
        <v>24</v>
      </c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s="21" customFormat="1" ht="25.5">
      <c r="A3" s="15" t="s">
        <v>26</v>
      </c>
      <c r="B3" s="16"/>
      <c r="C3" s="16"/>
      <c r="D3" s="16"/>
      <c r="E3" s="16"/>
      <c r="F3" s="16"/>
      <c r="G3" s="16"/>
      <c r="H3" s="16"/>
      <c r="I3" s="17"/>
      <c r="J3" s="16"/>
      <c r="K3" s="18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9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20"/>
      <c r="AZ3" s="118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9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s="21" customFormat="1" hidden="1" outlineLevel="1">
      <c r="A4" s="22" t="s">
        <v>27</v>
      </c>
      <c r="B4" s="23">
        <f>B16/B10</f>
        <v>0.97688991602898356</v>
      </c>
      <c r="C4" s="23">
        <f t="shared" ref="C4:AG8" si="0">C16/C10</f>
        <v>0.85537004383919624</v>
      </c>
      <c r="D4" s="23">
        <f t="shared" si="0"/>
        <v>0.81840215408411332</v>
      </c>
      <c r="E4" s="23">
        <f t="shared" si="0"/>
        <v>0.8511529572786467</v>
      </c>
      <c r="F4" s="23">
        <f t="shared" si="0"/>
        <v>0.85450672818790929</v>
      </c>
      <c r="G4" s="23">
        <f t="shared" si="0"/>
        <v>0.85622251032436414</v>
      </c>
      <c r="H4" s="23">
        <f t="shared" si="0"/>
        <v>0.85755152538396595</v>
      </c>
      <c r="I4" s="24">
        <f t="shared" si="0"/>
        <v>0.87693302164909626</v>
      </c>
      <c r="J4" s="23">
        <f t="shared" si="0"/>
        <v>0.86989004055572605</v>
      </c>
      <c r="K4" s="25">
        <f t="shared" si="0"/>
        <v>0.89247621699039381</v>
      </c>
      <c r="L4" s="23">
        <f t="shared" si="0"/>
        <v>0.85165797752564343</v>
      </c>
      <c r="M4" s="23">
        <f t="shared" si="0"/>
        <v>0.85419957112966705</v>
      </c>
      <c r="N4" s="23">
        <f t="shared" si="0"/>
        <v>0.85901024791613267</v>
      </c>
      <c r="O4" s="23">
        <f t="shared" si="0"/>
        <v>0.83998882524896479</v>
      </c>
      <c r="P4" s="23">
        <f t="shared" si="0"/>
        <v>0.88010352039662898</v>
      </c>
      <c r="Q4" s="23">
        <f t="shared" si="0"/>
        <v>0.85834614905484785</v>
      </c>
      <c r="R4" s="23">
        <f t="shared" si="0"/>
        <v>0.85999642910320007</v>
      </c>
      <c r="S4" s="23">
        <f t="shared" si="0"/>
        <v>0.8214758143037858</v>
      </c>
      <c r="T4" s="23">
        <f t="shared" si="0"/>
        <v>0.87451649833647704</v>
      </c>
      <c r="U4" s="23">
        <f t="shared" si="0"/>
        <v>0.89734731440210402</v>
      </c>
      <c r="V4" s="23">
        <f t="shared" si="0"/>
        <v>0.8349349865082345</v>
      </c>
      <c r="W4" s="23">
        <f t="shared" si="0"/>
        <v>0.82327834112375087</v>
      </c>
      <c r="X4" s="23">
        <f t="shared" si="0"/>
        <v>0.80049821709490343</v>
      </c>
      <c r="Y4" s="23">
        <f t="shared" si="0"/>
        <v>0.87209041029210244</v>
      </c>
      <c r="Z4" s="23">
        <f t="shared" si="0"/>
        <v>0.89160525715633343</v>
      </c>
      <c r="AA4" s="23">
        <f t="shared" si="0"/>
        <v>0.8561257712450101</v>
      </c>
      <c r="AB4" s="23">
        <f t="shared" si="0"/>
        <v>0.86550104260032779</v>
      </c>
      <c r="AC4" s="23">
        <f t="shared" si="0"/>
        <v>0.86582324963267243</v>
      </c>
      <c r="AD4" s="23">
        <f t="shared" si="0"/>
        <v>0.91749513217489675</v>
      </c>
      <c r="AE4" s="23">
        <f t="shared" si="0"/>
        <v>0.85901691241361655</v>
      </c>
      <c r="AF4" s="23">
        <f t="shared" si="0"/>
        <v>0.87424079059129367</v>
      </c>
      <c r="AG4" s="26">
        <f t="shared" si="0"/>
        <v>0.91890137937792482</v>
      </c>
      <c r="AH4" s="23">
        <f>'[1]Segment Analysis in THB'!AH4</f>
        <v>0.83964237245323403</v>
      </c>
      <c r="AI4" s="23">
        <f>'[1]Segment Analysis in THB'!AI4</f>
        <v>0.87394217713656308</v>
      </c>
      <c r="AJ4" s="23">
        <f>'[1]Segment Analysis in THB'!AJ4</f>
        <v>0.86566338567262391</v>
      </c>
      <c r="AK4" s="23">
        <f>'[1]Segment Analysis in THB'!AK4</f>
        <v>0.8877981805827827</v>
      </c>
      <c r="AL4" s="23"/>
      <c r="AM4" s="27"/>
      <c r="AN4" s="27"/>
      <c r="AO4" s="27"/>
      <c r="AP4" s="28"/>
      <c r="AQ4" s="23"/>
      <c r="AR4" s="23"/>
      <c r="AS4" s="23"/>
      <c r="AT4" s="23"/>
      <c r="AU4" s="23"/>
      <c r="AV4" s="23"/>
      <c r="AW4" s="23"/>
      <c r="AX4" s="23"/>
      <c r="AY4" s="29"/>
      <c r="AZ4" s="25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6"/>
    </row>
    <row r="5" spans="1:116" s="21" customFormat="1" hidden="1" outlineLevel="1">
      <c r="A5" s="28" t="s">
        <v>28</v>
      </c>
      <c r="B5" s="23">
        <f t="shared" ref="B5:Z8" si="1">B17/B11</f>
        <v>0.9320365008703001</v>
      </c>
      <c r="C5" s="23">
        <f t="shared" si="1"/>
        <v>0.80449262815213163</v>
      </c>
      <c r="D5" s="23">
        <f t="shared" si="1"/>
        <v>0.78348018499906558</v>
      </c>
      <c r="E5" s="23">
        <f t="shared" si="1"/>
        <v>0.81177495967179514</v>
      </c>
      <c r="F5" s="23">
        <f t="shared" si="1"/>
        <v>0.84851396894456077</v>
      </c>
      <c r="G5" s="23">
        <f t="shared" si="1"/>
        <v>0.83629858212173824</v>
      </c>
      <c r="H5" s="23">
        <f t="shared" si="0"/>
        <v>0.8404353834688294</v>
      </c>
      <c r="I5" s="24">
        <f t="shared" si="0"/>
        <v>0.879620215682823</v>
      </c>
      <c r="J5" s="23">
        <f t="shared" si="0"/>
        <v>0.85561168260311116</v>
      </c>
      <c r="K5" s="25">
        <f t="shared" si="0"/>
        <v>0.89324547629233231</v>
      </c>
      <c r="L5" s="23">
        <f t="shared" si="1"/>
        <v>0.80317328528486598</v>
      </c>
      <c r="M5" s="23">
        <f t="shared" si="1"/>
        <v>0.8544093909529199</v>
      </c>
      <c r="N5" s="23">
        <f t="shared" si="1"/>
        <v>0.81346216310631847</v>
      </c>
      <c r="O5" s="23">
        <f t="shared" si="1"/>
        <v>0.77536282056407102</v>
      </c>
      <c r="P5" s="23">
        <f t="shared" si="1"/>
        <v>0.86719722316101522</v>
      </c>
      <c r="Q5" s="23">
        <f t="shared" si="1"/>
        <v>0.84871606970575342</v>
      </c>
      <c r="R5" s="23">
        <f t="shared" si="1"/>
        <v>0.84490474547033767</v>
      </c>
      <c r="S5" s="23">
        <f t="shared" si="1"/>
        <v>0.83448346364578796</v>
      </c>
      <c r="T5" s="23">
        <f t="shared" si="1"/>
        <v>0.82790552122722694</v>
      </c>
      <c r="U5" s="23">
        <f t="shared" si="1"/>
        <v>0.86264805932736999</v>
      </c>
      <c r="V5" s="23">
        <f t="shared" si="1"/>
        <v>0.83597701100123234</v>
      </c>
      <c r="W5" s="23">
        <f t="shared" si="1"/>
        <v>0.81861491551922372</v>
      </c>
      <c r="X5" s="23">
        <f t="shared" si="1"/>
        <v>0.82289495076274288</v>
      </c>
      <c r="Y5" s="23">
        <f t="shared" si="1"/>
        <v>0.85396774776625872</v>
      </c>
      <c r="Z5" s="23">
        <f t="shared" si="1"/>
        <v>0.85830810445717942</v>
      </c>
      <c r="AA5" s="23">
        <f t="shared" si="0"/>
        <v>0.8252639986557162</v>
      </c>
      <c r="AB5" s="23">
        <f t="shared" si="0"/>
        <v>0.84515686140813084</v>
      </c>
      <c r="AC5" s="23">
        <f t="shared" si="0"/>
        <v>0.89490776356649804</v>
      </c>
      <c r="AD5" s="23">
        <f t="shared" si="0"/>
        <v>0.92273616109830081</v>
      </c>
      <c r="AE5" s="23">
        <f t="shared" si="0"/>
        <v>0.85483542689565484</v>
      </c>
      <c r="AF5" s="23">
        <f t="shared" si="0"/>
        <v>0.87099295621912187</v>
      </c>
      <c r="AG5" s="26">
        <f t="shared" si="0"/>
        <v>0.92243371554301024</v>
      </c>
      <c r="AH5" s="23">
        <f>'[1]Segment Analysis in THB'!AH5</f>
        <v>0.83883186894475914</v>
      </c>
      <c r="AI5" s="23">
        <f>'[1]Segment Analysis in THB'!AI5</f>
        <v>0.84202965039687538</v>
      </c>
      <c r="AJ5" s="23">
        <f>'[1]Segment Analysis in THB'!AJ5</f>
        <v>0.87026663118932535</v>
      </c>
      <c r="AK5" s="23">
        <f>'[1]Segment Analysis in THB'!AK5</f>
        <v>0.88878579399697788</v>
      </c>
      <c r="AL5" s="23"/>
      <c r="AM5" s="27"/>
      <c r="AN5" s="27"/>
      <c r="AO5" s="27"/>
      <c r="AP5" s="28"/>
      <c r="AQ5" s="23"/>
      <c r="AR5" s="23"/>
      <c r="AS5" s="23"/>
      <c r="AT5" s="23"/>
      <c r="AU5" s="23"/>
      <c r="AV5" s="23"/>
      <c r="AW5" s="23"/>
      <c r="AX5" s="23"/>
      <c r="AY5" s="29"/>
      <c r="AZ5" s="25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6"/>
    </row>
    <row r="6" spans="1:116" s="21" customFormat="1" hidden="1" outlineLevel="1">
      <c r="A6" s="28" t="s">
        <v>29</v>
      </c>
      <c r="B6" s="23">
        <f t="shared" si="1"/>
        <v>1.0563505564937143</v>
      </c>
      <c r="C6" s="23">
        <f t="shared" si="1"/>
        <v>0.90478562664805207</v>
      </c>
      <c r="D6" s="23">
        <f t="shared" si="1"/>
        <v>0.92207523647150935</v>
      </c>
      <c r="E6" s="23">
        <f t="shared" si="1"/>
        <v>0.96835575109547656</v>
      </c>
      <c r="F6" s="23">
        <f t="shared" si="1"/>
        <v>0.84903646183943504</v>
      </c>
      <c r="G6" s="23">
        <f t="shared" si="1"/>
        <v>0.89919572979839435</v>
      </c>
      <c r="H6" s="23">
        <f t="shared" si="0"/>
        <v>0.88076820092955077</v>
      </c>
      <c r="I6" s="24">
        <f t="shared" si="0"/>
        <v>0.8779371600214344</v>
      </c>
      <c r="J6" s="23">
        <f t="shared" si="0"/>
        <v>0.89049456764375545</v>
      </c>
      <c r="K6" s="25">
        <f t="shared" si="0"/>
        <v>0.90722626676149354</v>
      </c>
      <c r="L6" s="30">
        <f t="shared" si="1"/>
        <v>0.98446956305373867</v>
      </c>
      <c r="M6" s="23">
        <f t="shared" si="1"/>
        <v>1.0185154847064868</v>
      </c>
      <c r="N6" s="23">
        <f t="shared" si="1"/>
        <v>0.95694957795996172</v>
      </c>
      <c r="O6" s="23">
        <f t="shared" si="1"/>
        <v>0.92537198478041838</v>
      </c>
      <c r="P6" s="23">
        <f t="shared" si="1"/>
        <v>0.89345094450321694</v>
      </c>
      <c r="Q6" s="23">
        <f t="shared" si="1"/>
        <v>0.84953549534541895</v>
      </c>
      <c r="R6" s="23">
        <f t="shared" si="1"/>
        <v>0.8017437033197321</v>
      </c>
      <c r="S6" s="23">
        <f t="shared" si="1"/>
        <v>0.86127658730001966</v>
      </c>
      <c r="T6" s="23">
        <f t="shared" si="1"/>
        <v>0.89522403999611477</v>
      </c>
      <c r="U6" s="23">
        <f t="shared" si="1"/>
        <v>0.92732287601763475</v>
      </c>
      <c r="V6" s="23">
        <f t="shared" si="1"/>
        <v>0.87856342793512765</v>
      </c>
      <c r="W6" s="23">
        <f t="shared" si="1"/>
        <v>0.89551970229534283</v>
      </c>
      <c r="X6" s="23">
        <f t="shared" si="1"/>
        <v>0.88328938021857806</v>
      </c>
      <c r="Y6" s="23">
        <f t="shared" si="1"/>
        <v>0.87938258941501057</v>
      </c>
      <c r="Z6" s="23">
        <f t="shared" si="1"/>
        <v>0.88862020375750428</v>
      </c>
      <c r="AA6" s="23">
        <f t="shared" si="0"/>
        <v>0.87182037757780106</v>
      </c>
      <c r="AB6" s="23">
        <f t="shared" si="0"/>
        <v>0.90168222280107457</v>
      </c>
      <c r="AC6" s="23">
        <f t="shared" si="0"/>
        <v>0.90058398670300632</v>
      </c>
      <c r="AD6" s="23">
        <f t="shared" si="0"/>
        <v>0.82370351339016257</v>
      </c>
      <c r="AE6" s="23">
        <f t="shared" si="0"/>
        <v>0.88731139576955209</v>
      </c>
      <c r="AF6" s="23">
        <f t="shared" si="0"/>
        <v>0.95418324741529226</v>
      </c>
      <c r="AG6" s="26">
        <f t="shared" si="0"/>
        <v>0.9667506248182095</v>
      </c>
      <c r="AH6" s="23">
        <f>'[1]Segment Analysis in THB'!AH6</f>
        <v>0.88132519257700526</v>
      </c>
      <c r="AI6" s="23">
        <f>'[1]Segment Analysis in THB'!AI6</f>
        <v>0.88022029066765273</v>
      </c>
      <c r="AJ6" s="23">
        <f>'[1]Segment Analysis in THB'!AJ6</f>
        <v>0.90112801126320041</v>
      </c>
      <c r="AK6" s="23">
        <f>'[1]Segment Analysis in THB'!AK6</f>
        <v>0.85559489523467458</v>
      </c>
      <c r="AL6" s="23"/>
      <c r="AM6" s="31"/>
      <c r="AN6" s="27"/>
      <c r="AO6" s="27"/>
      <c r="AP6" s="28"/>
      <c r="AQ6" s="23"/>
      <c r="AR6" s="23"/>
      <c r="AS6" s="23"/>
      <c r="AT6" s="23"/>
      <c r="AU6" s="23"/>
      <c r="AV6" s="23"/>
      <c r="AW6" s="23"/>
      <c r="AX6" s="23"/>
      <c r="AY6" s="29"/>
      <c r="AZ6" s="25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6"/>
    </row>
    <row r="7" spans="1:116" s="21" customFormat="1" hidden="1" outlineLevel="1">
      <c r="A7" s="28" t="s">
        <v>30</v>
      </c>
      <c r="B7" s="23">
        <f t="shared" si="1"/>
        <v>0.96305214285714291</v>
      </c>
      <c r="C7" s="23">
        <f t="shared" si="1"/>
        <v>0.96218218518342968</v>
      </c>
      <c r="D7" s="23">
        <f t="shared" si="1"/>
        <v>0.7717604410825919</v>
      </c>
      <c r="E7" s="23">
        <f t="shared" si="1"/>
        <v>0.79821665587918</v>
      </c>
      <c r="F7" s="23">
        <f t="shared" si="1"/>
        <v>0.95938043149946073</v>
      </c>
      <c r="G7" s="23">
        <f t="shared" si="1"/>
        <v>0.90295079128048261</v>
      </c>
      <c r="H7" s="23">
        <f t="shared" si="0"/>
        <v>0.87559975000068191</v>
      </c>
      <c r="I7" s="24">
        <f t="shared" si="0"/>
        <v>0.87286879456743771</v>
      </c>
      <c r="J7" s="23">
        <f t="shared" si="0"/>
        <v>0.88956385409413841</v>
      </c>
      <c r="K7" s="25">
        <f t="shared" si="0"/>
        <v>0.87912652661208712</v>
      </c>
      <c r="L7" s="23">
        <f t="shared" si="1"/>
        <v>0.82932717660302957</v>
      </c>
      <c r="M7" s="23">
        <f t="shared" si="1"/>
        <v>0.64262820030096479</v>
      </c>
      <c r="N7" s="23">
        <f t="shared" si="1"/>
        <v>0.81937097140298742</v>
      </c>
      <c r="O7" s="23">
        <f t="shared" si="1"/>
        <v>0.90052541156606025</v>
      </c>
      <c r="P7" s="23">
        <f t="shared" si="1"/>
        <v>0.99039785988253581</v>
      </c>
      <c r="Q7" s="23">
        <f t="shared" si="1"/>
        <v>0.95149101023033045</v>
      </c>
      <c r="R7" s="23">
        <f t="shared" si="1"/>
        <v>1.0233089823413539</v>
      </c>
      <c r="S7" s="23">
        <f t="shared" si="1"/>
        <v>0.87291241088598126</v>
      </c>
      <c r="T7" s="23">
        <f t="shared" si="1"/>
        <v>1.0170544464027125</v>
      </c>
      <c r="U7" s="23">
        <f t="shared" si="1"/>
        <v>1.0143067221295057</v>
      </c>
      <c r="V7" s="23">
        <f t="shared" si="1"/>
        <v>0.84820888316195209</v>
      </c>
      <c r="W7" s="23">
        <f t="shared" si="1"/>
        <v>0.80863655653577748</v>
      </c>
      <c r="X7" s="23">
        <f t="shared" si="1"/>
        <v>0.62208387796975639</v>
      </c>
      <c r="Y7" s="23">
        <f t="shared" si="1"/>
        <v>0.88019962191708734</v>
      </c>
      <c r="Z7" s="23">
        <f t="shared" si="1"/>
        <v>0.94691231347261895</v>
      </c>
      <c r="AA7" s="23">
        <f t="shared" si="0"/>
        <v>0.92337223103371824</v>
      </c>
      <c r="AB7" s="23">
        <f t="shared" si="0"/>
        <v>0.89237951239255775</v>
      </c>
      <c r="AC7" s="23">
        <f t="shared" si="0"/>
        <v>0.79538930222337156</v>
      </c>
      <c r="AD7" s="23">
        <f t="shared" si="0"/>
        <v>0.97339904890868612</v>
      </c>
      <c r="AE7" s="23">
        <f t="shared" si="0"/>
        <v>0.83388094185552475</v>
      </c>
      <c r="AF7" s="23">
        <f t="shared" si="0"/>
        <v>0.83946400881312944</v>
      </c>
      <c r="AG7" s="26">
        <f t="shared" si="0"/>
        <v>0.87793388073590861</v>
      </c>
      <c r="AH7" s="23">
        <f>'[1]Segment Analysis in THB'!AH7</f>
        <v>0.79476559701378813</v>
      </c>
      <c r="AI7" s="23">
        <f>'[1]Segment Analysis in THB'!AI7</f>
        <v>0.9350635913326002</v>
      </c>
      <c r="AJ7" s="23">
        <f>'[1]Segment Analysis in THB'!AJ7</f>
        <v>0.8436164785505913</v>
      </c>
      <c r="AK7" s="23">
        <f>'[1]Segment Analysis in THB'!AK7</f>
        <v>0.90024286625531835</v>
      </c>
      <c r="AL7" s="23"/>
      <c r="AM7" s="27"/>
      <c r="AN7" s="27"/>
      <c r="AO7" s="27"/>
      <c r="AP7" s="28"/>
      <c r="AQ7" s="23"/>
      <c r="AR7" s="23"/>
      <c r="AS7" s="23"/>
      <c r="AT7" s="23"/>
      <c r="AU7" s="23"/>
      <c r="AV7" s="23"/>
      <c r="AW7" s="23"/>
      <c r="AX7" s="23"/>
      <c r="AY7" s="29"/>
      <c r="AZ7" s="25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6"/>
    </row>
    <row r="8" spans="1:116" s="21" customFormat="1" hidden="1" outlineLevel="1">
      <c r="A8" s="28" t="s">
        <v>31</v>
      </c>
      <c r="B8" s="23">
        <f t="shared" si="1"/>
        <v>1.0142814071653226</v>
      </c>
      <c r="C8" s="23">
        <f t="shared" si="1"/>
        <v>0.91636848187574738</v>
      </c>
      <c r="D8" s="23">
        <f t="shared" si="1"/>
        <v>0.86835447196039606</v>
      </c>
      <c r="E8" s="23">
        <f t="shared" si="1"/>
        <v>0.90861425578034682</v>
      </c>
      <c r="F8" s="23">
        <f t="shared" si="1"/>
        <v>0.80541306358381526</v>
      </c>
      <c r="G8" s="23">
        <f t="shared" si="1"/>
        <v>0.82613220703380341</v>
      </c>
      <c r="H8" s="23">
        <f t="shared" si="0"/>
        <v>0.85165221067006547</v>
      </c>
      <c r="I8" s="24">
        <f t="shared" si="0"/>
        <v>0.8769654367225056</v>
      </c>
      <c r="J8" s="23">
        <f t="shared" si="0"/>
        <v>0.84733816575382381</v>
      </c>
      <c r="K8" s="25">
        <f t="shared" si="0"/>
        <v>0.90619330770260076</v>
      </c>
      <c r="L8" s="23">
        <f t="shared" si="1"/>
        <v>0.90859844305931059</v>
      </c>
      <c r="M8" s="23">
        <f t="shared" si="1"/>
        <v>0.89031430503559372</v>
      </c>
      <c r="N8" s="23">
        <f t="shared" si="1"/>
        <v>0.94081275308166101</v>
      </c>
      <c r="O8" s="23">
        <f t="shared" si="1"/>
        <v>0.89453226652295315</v>
      </c>
      <c r="P8" s="23">
        <f t="shared" si="1"/>
        <v>0.8277732907835581</v>
      </c>
      <c r="Q8" s="23">
        <f t="shared" si="1"/>
        <v>0.83064298855046692</v>
      </c>
      <c r="R8" s="23">
        <f t="shared" si="1"/>
        <v>0.85215807088778583</v>
      </c>
      <c r="S8" s="23">
        <f t="shared" si="1"/>
        <v>0.71183823432395077</v>
      </c>
      <c r="T8" s="23">
        <f t="shared" si="1"/>
        <v>0.88927513255567325</v>
      </c>
      <c r="U8" s="23">
        <f t="shared" si="1"/>
        <v>0.87244283500168984</v>
      </c>
      <c r="V8" s="23">
        <f t="shared" si="1"/>
        <v>0.76957432338973675</v>
      </c>
      <c r="W8" s="23">
        <f t="shared" si="1"/>
        <v>0.77511258587302301</v>
      </c>
      <c r="X8" s="23">
        <f t="shared" si="1"/>
        <v>0.83372418588654207</v>
      </c>
      <c r="Y8" s="23">
        <f t="shared" si="1"/>
        <v>0.90670759142168822</v>
      </c>
      <c r="Z8" s="23">
        <f t="shared" si="1"/>
        <v>0.881572578176953</v>
      </c>
      <c r="AA8" s="23">
        <f t="shared" si="0"/>
        <v>0.78481317557751995</v>
      </c>
      <c r="AB8" s="23">
        <f t="shared" si="0"/>
        <v>0.82637076361576423</v>
      </c>
      <c r="AC8" s="23">
        <f t="shared" si="0"/>
        <v>0.89667662010236682</v>
      </c>
      <c r="AD8" s="23">
        <f t="shared" si="0"/>
        <v>0.88152194204099243</v>
      </c>
      <c r="AE8" s="23">
        <f t="shared" si="0"/>
        <v>0.90240678892618498</v>
      </c>
      <c r="AF8" s="23">
        <f t="shared" si="0"/>
        <v>0.88270507596432168</v>
      </c>
      <c r="AG8" s="26">
        <f t="shared" si="0"/>
        <v>0.95819131161236426</v>
      </c>
      <c r="AH8" s="23">
        <f>'[1]Segment Analysis in THB'!AH8</f>
        <v>0.87041750027161557</v>
      </c>
      <c r="AI8" s="23">
        <f>'[1]Segment Analysis in THB'!AI8</f>
        <v>0.83319287687723631</v>
      </c>
      <c r="AJ8" s="23">
        <f>'[1]Segment Analysis in THB'!AJ8</f>
        <v>0.86171790693223294</v>
      </c>
      <c r="AK8" s="23">
        <f>'[1]Segment Analysis in THB'!AK8</f>
        <v>0.89196436548358871</v>
      </c>
      <c r="AL8" s="23"/>
      <c r="AM8" s="27"/>
      <c r="AN8" s="27"/>
      <c r="AO8" s="27"/>
      <c r="AP8" s="28"/>
      <c r="AQ8" s="23"/>
      <c r="AR8" s="23"/>
      <c r="AS8" s="23"/>
      <c r="AT8" s="23"/>
      <c r="AU8" s="23"/>
      <c r="AV8" s="23"/>
      <c r="AW8" s="32"/>
      <c r="AX8" s="32"/>
      <c r="AY8" s="33"/>
      <c r="AZ8" s="25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6"/>
    </row>
    <row r="9" spans="1:116" s="21" customFormat="1" hidden="1" outlineLevel="1">
      <c r="A9" s="34"/>
      <c r="B9" s="35"/>
      <c r="C9" s="35"/>
      <c r="D9" s="35"/>
      <c r="E9" s="35"/>
      <c r="F9" s="35"/>
      <c r="G9" s="35"/>
      <c r="H9" s="35"/>
      <c r="I9" s="36"/>
      <c r="J9" s="35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5"/>
      <c r="Y9" s="39"/>
      <c r="Z9" s="39"/>
      <c r="AA9" s="38"/>
      <c r="AB9" s="38"/>
      <c r="AC9" s="38"/>
      <c r="AD9" s="38"/>
      <c r="AE9" s="38"/>
      <c r="AF9" s="38"/>
      <c r="AG9" s="40"/>
      <c r="AH9" s="38"/>
      <c r="AI9" s="38"/>
      <c r="AJ9" s="38"/>
      <c r="AK9" s="38"/>
      <c r="AL9" s="38"/>
      <c r="AM9" s="27"/>
      <c r="AN9" s="27"/>
      <c r="AO9" s="27"/>
      <c r="AP9" s="28"/>
      <c r="AQ9" s="23"/>
      <c r="AR9" s="23"/>
      <c r="AS9" s="23"/>
      <c r="AT9" s="23"/>
      <c r="AU9" s="23"/>
      <c r="AV9" s="23"/>
      <c r="AW9" s="38"/>
      <c r="AX9" s="38"/>
      <c r="AY9" s="41"/>
      <c r="AZ9" s="25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38"/>
      <c r="BQ9" s="38"/>
      <c r="BR9" s="38"/>
      <c r="BS9" s="38"/>
      <c r="BT9" s="38"/>
      <c r="BU9" s="38"/>
      <c r="BV9" s="40"/>
    </row>
    <row r="10" spans="1:116" s="21" customFormat="1" hidden="1" outlineLevel="1">
      <c r="A10" s="22" t="s">
        <v>32</v>
      </c>
      <c r="B10" s="35">
        <f>'[1]Segment Analysis in THB'!B10</f>
        <v>3.2608613424657538</v>
      </c>
      <c r="C10" s="35">
        <f>'[1]Segment Analysis in THB'!C10</f>
        <v>5.0987429726027402</v>
      </c>
      <c r="D10" s="35">
        <f>'[1]Segment Analysis in THB'!D10</f>
        <v>6.4208965311475419</v>
      </c>
      <c r="E10" s="35">
        <f>'[1]Segment Analysis in THB'!E10</f>
        <v>6.8188870045205485</v>
      </c>
      <c r="F10" s="35">
        <f>'[1]Segment Analysis in THB'!F10</f>
        <v>7.3134795360273968</v>
      </c>
      <c r="G10" s="35">
        <f>'[1]Segment Analysis in THB'!G10</f>
        <v>8.2030046986301368</v>
      </c>
      <c r="H10" s="35">
        <f>'[1]Segment Analysis in THB'!H10</f>
        <v>10.178894686942215</v>
      </c>
      <c r="I10" s="36">
        <f>'[1]Segment Analysis in THB'!I10</f>
        <v>10.380801593413699</v>
      </c>
      <c r="J10" s="35">
        <f>'[1]Segment Analysis in THB'!J10</f>
        <v>10.410319164225186</v>
      </c>
      <c r="K10" s="37">
        <f>'[1]Segment Analysis in THB'!K10</f>
        <v>10.715809863838821</v>
      </c>
      <c r="L10" s="35">
        <f>'[1]Segment Analysis in THB'!L10</f>
        <v>1.6712636083561643</v>
      </c>
      <c r="M10" s="35">
        <f>'[1]Segment Analysis in THB'!M10</f>
        <v>1.6925050278082192</v>
      </c>
      <c r="N10" s="35">
        <f>'[1]Segment Analysis in THB'!N10</f>
        <v>1.7124358672602724</v>
      </c>
      <c r="O10" s="35">
        <f>'[1]Segment Analysis in THB'!O10</f>
        <v>1.7426825010958922</v>
      </c>
      <c r="P10" s="35">
        <f>'[1]Segment Analysis in THB'!P10</f>
        <v>1.7105368915256145</v>
      </c>
      <c r="Q10" s="35">
        <f>'[1]Segment Analysis in THB'!Q10</f>
        <v>1.8487239463325202</v>
      </c>
      <c r="R10" s="35">
        <f>'[1]Segment Analysis in THB'!R10</f>
        <v>1.8982819518243572</v>
      </c>
      <c r="S10" s="35">
        <f>'[1]Segment Analysis in THB'!S10</f>
        <v>1.8559367463449052</v>
      </c>
      <c r="T10" s="35">
        <f>'[1]Segment Analysis in THB'!T10</f>
        <v>1.8601375068493151</v>
      </c>
      <c r="U10" s="35">
        <f>'[1]Segment Analysis in THB'!U10</f>
        <v>2.0221659753424657</v>
      </c>
      <c r="V10" s="35">
        <f>'[1]Segment Analysis in THB'!V10</f>
        <v>2.157687594520548</v>
      </c>
      <c r="W10" s="35">
        <f>'[1]Segment Analysis in THB'!W10</f>
        <v>2.1630136219178082</v>
      </c>
      <c r="X10" s="35">
        <f>'[1]Segment Analysis in THB'!X10</f>
        <v>2.2045906940386901</v>
      </c>
      <c r="Y10" s="35">
        <f>'[1]Segment Analysis in THB'!Y10</f>
        <v>2.6595395708522105</v>
      </c>
      <c r="Z10" s="35">
        <f>'[1]Segment Analysis in THB'!Z10</f>
        <v>2.6688661836283969</v>
      </c>
      <c r="AA10" s="35">
        <f>'[1]Segment Analysis in THB'!AA10</f>
        <v>2.6458982384229173</v>
      </c>
      <c r="AB10" s="35">
        <f>'[1]Segment Analysis in THB'!AB10</f>
        <v>2.5281743660283835</v>
      </c>
      <c r="AC10" s="35">
        <f>'[1]Segment Analysis in THB'!AC10</f>
        <v>2.5673803761454876</v>
      </c>
      <c r="AD10" s="35">
        <f>'[1]Segment Analysis in THB'!AD10</f>
        <v>2.6012438064418326</v>
      </c>
      <c r="AE10" s="35">
        <f>'[1]Segment Analysis in THB'!AE10</f>
        <v>2.6840030447979952</v>
      </c>
      <c r="AF10" s="35">
        <f>'[1]Segment Analysis in THB'!AF10</f>
        <v>2.659591722756026</v>
      </c>
      <c r="AG10" s="42">
        <f>'[1]Segment Analysis in THB'!AG10</f>
        <v>2.770971289842965</v>
      </c>
      <c r="AH10" s="35">
        <f>'[1]Segment Analysis in THB'!AH10</f>
        <v>4.8641302648909006</v>
      </c>
      <c r="AI10" s="35">
        <f>'[1]Segment Analysis in THB'!AI10</f>
        <v>5.3147644220513142</v>
      </c>
      <c r="AJ10" s="35">
        <f>'[1]Segment Analysis in THB'!AJ10</f>
        <v>5.0955547421738707</v>
      </c>
      <c r="AK10" s="35">
        <f>'[1]Segment Analysis in THB'!AK10</f>
        <v>5.2852468512398278</v>
      </c>
      <c r="AL10" s="35"/>
      <c r="AM10" s="27">
        <f>E10-SUM(L10:O10)</f>
        <v>0</v>
      </c>
      <c r="AN10" s="27">
        <f>F10-SUM(P10:S10)</f>
        <v>0</v>
      </c>
      <c r="AO10" s="27">
        <f>G10-SUM(T10:W10)</f>
        <v>0</v>
      </c>
      <c r="AP10" s="28">
        <f>H10-SUM(X10:AA10)</f>
        <v>0</v>
      </c>
      <c r="AQ10" s="23">
        <f t="shared" ref="AQ10:BF14" si="2">B10/B$10</f>
        <v>1</v>
      </c>
      <c r="AR10" s="23">
        <f t="shared" si="2"/>
        <v>1</v>
      </c>
      <c r="AS10" s="23">
        <f t="shared" si="2"/>
        <v>1</v>
      </c>
      <c r="AT10" s="23">
        <f t="shared" si="2"/>
        <v>1</v>
      </c>
      <c r="AU10" s="23">
        <f t="shared" si="2"/>
        <v>1</v>
      </c>
      <c r="AV10" s="23">
        <f t="shared" si="2"/>
        <v>1</v>
      </c>
      <c r="AW10" s="23">
        <f t="shared" si="2"/>
        <v>1</v>
      </c>
      <c r="AX10" s="23">
        <f t="shared" si="2"/>
        <v>1</v>
      </c>
      <c r="AY10" s="29">
        <f t="shared" si="2"/>
        <v>1</v>
      </c>
      <c r="AZ10" s="25">
        <f t="shared" si="2"/>
        <v>1</v>
      </c>
      <c r="BA10" s="23">
        <f t="shared" si="2"/>
        <v>1</v>
      </c>
      <c r="BB10" s="23">
        <f t="shared" si="2"/>
        <v>1</v>
      </c>
      <c r="BC10" s="23">
        <f t="shared" si="2"/>
        <v>1</v>
      </c>
      <c r="BD10" s="23">
        <f t="shared" si="2"/>
        <v>1</v>
      </c>
      <c r="BE10" s="23">
        <f t="shared" si="2"/>
        <v>1</v>
      </c>
      <c r="BF10" s="23">
        <f t="shared" si="2"/>
        <v>1</v>
      </c>
      <c r="BG10" s="23">
        <f t="shared" ref="BG10:BV14" si="3">R10/R$10</f>
        <v>1</v>
      </c>
      <c r="BH10" s="23">
        <f t="shared" si="3"/>
        <v>1</v>
      </c>
      <c r="BI10" s="23">
        <f t="shared" si="3"/>
        <v>1</v>
      </c>
      <c r="BJ10" s="23">
        <f t="shared" si="3"/>
        <v>1</v>
      </c>
      <c r="BK10" s="23">
        <f t="shared" si="3"/>
        <v>1</v>
      </c>
      <c r="BL10" s="23">
        <f t="shared" si="3"/>
        <v>1</v>
      </c>
      <c r="BM10" s="23">
        <f t="shared" si="3"/>
        <v>1</v>
      </c>
      <c r="BN10" s="23">
        <f t="shared" si="3"/>
        <v>1</v>
      </c>
      <c r="BO10" s="23">
        <f t="shared" si="3"/>
        <v>1</v>
      </c>
      <c r="BP10" s="23">
        <f t="shared" si="3"/>
        <v>1</v>
      </c>
      <c r="BQ10" s="23">
        <f t="shared" si="3"/>
        <v>1</v>
      </c>
      <c r="BR10" s="23">
        <f t="shared" si="3"/>
        <v>1</v>
      </c>
      <c r="BS10" s="23">
        <f t="shared" si="3"/>
        <v>1</v>
      </c>
      <c r="BT10" s="23">
        <f t="shared" si="3"/>
        <v>1</v>
      </c>
      <c r="BU10" s="23">
        <f t="shared" si="3"/>
        <v>1</v>
      </c>
      <c r="BV10" s="26">
        <f t="shared" si="3"/>
        <v>1</v>
      </c>
    </row>
    <row r="11" spans="1:116" s="21" customFormat="1" hidden="1" outlineLevel="1">
      <c r="A11" s="28" t="s">
        <v>28</v>
      </c>
      <c r="B11" s="35">
        <f>'[1]Segment Analysis in THB'!B11</f>
        <v>1.4020131506849316</v>
      </c>
      <c r="C11" s="35">
        <f>'[1]Segment Analysis in THB'!C11</f>
        <v>2.886450315068493</v>
      </c>
      <c r="D11" s="35">
        <f>'[1]Segment Analysis in THB'!D11</f>
        <v>3.2611757234972671</v>
      </c>
      <c r="E11" s="35">
        <f>'[1]Segment Analysis in THB'!E11</f>
        <v>3.5687100045205482</v>
      </c>
      <c r="F11" s="35">
        <f>'[1]Segment Analysis in THB'!F11</f>
        <v>3.6505677141095889</v>
      </c>
      <c r="G11" s="35">
        <f>'[1]Segment Analysis in THB'!G11</f>
        <v>4.081767438356164</v>
      </c>
      <c r="H11" s="35">
        <f>'[1]Segment Analysis in THB'!H11</f>
        <v>4.52034017412472</v>
      </c>
      <c r="I11" s="36">
        <f>'[1]Segment Analysis in THB'!I11</f>
        <v>4.2446039242685867</v>
      </c>
      <c r="J11" s="35">
        <f>'[1]Segment Analysis in THB'!J11</f>
        <v>4.3674626188047156</v>
      </c>
      <c r="K11" s="37">
        <f>'[1]Segment Analysis in THB'!K11</f>
        <v>4.3866028845482381</v>
      </c>
      <c r="L11" s="39">
        <f>'[1]Segment Analysis in THB'!L11</f>
        <v>0.88589600000000002</v>
      </c>
      <c r="M11" s="35">
        <f>'[1]Segment Analysis in THB'!M11</f>
        <v>0.89573891013698625</v>
      </c>
      <c r="N11" s="35">
        <f>'[1]Segment Analysis in THB'!N11</f>
        <v>0.90558247342465681</v>
      </c>
      <c r="O11" s="35">
        <f>'[1]Segment Analysis in THB'!O11</f>
        <v>0.88149262095890513</v>
      </c>
      <c r="P11" s="35">
        <f>'[1]Segment Analysis in THB'!P11</f>
        <v>0.85998328878588859</v>
      </c>
      <c r="Q11" s="35">
        <f>'[1]Segment Analysis in THB'!Q11</f>
        <v>0.92270852167498596</v>
      </c>
      <c r="R11" s="35">
        <f>'[1]Segment Analysis in THB'!R11</f>
        <v>0.95511055456408334</v>
      </c>
      <c r="S11" s="35">
        <f>'[1]Segment Analysis in THB'!S11</f>
        <v>0.91276534908463136</v>
      </c>
      <c r="T11" s="35">
        <f>'[1]Segment Analysis in THB'!T11</f>
        <v>0.95734134246575342</v>
      </c>
      <c r="U11" s="35">
        <f>'[1]Segment Analysis in THB'!U11</f>
        <v>1.0242469616438357</v>
      </c>
      <c r="V11" s="35">
        <f>'[1]Segment Analysis in THB'!V11</f>
        <v>1.0474265534246574</v>
      </c>
      <c r="W11" s="35">
        <f>'[1]Segment Analysis in THB'!W11</f>
        <v>1.0527525808219178</v>
      </c>
      <c r="X11" s="35">
        <f>'[1]Segment Analysis in THB'!X11</f>
        <v>1.0977682621129445</v>
      </c>
      <c r="Y11" s="39">
        <f>'[1]Segment Analysis in THB'!Y11</f>
        <v>1.155865687247533</v>
      </c>
      <c r="Z11" s="39">
        <f>'[1]Segment Analysis in THB'!Z11</f>
        <v>1.1500631123821214</v>
      </c>
      <c r="AA11" s="39">
        <f>'[1]Segment Analysis in THB'!AA11</f>
        <v>1.1166431123821214</v>
      </c>
      <c r="AB11" s="39">
        <f>'[1]Segment Analysis in THB'!AB11</f>
        <v>1.0404839741993945</v>
      </c>
      <c r="AC11" s="39">
        <f>'[1]Segment Analysis in THB'!AC11</f>
        <v>1.0602724198410778</v>
      </c>
      <c r="AD11" s="39">
        <f>'[1]Segment Analysis in THB'!AD11</f>
        <v>1.071923765114057</v>
      </c>
      <c r="AE11" s="39">
        <f>'[1]Segment Analysis in THB'!AE11</f>
        <v>1.0719237651140574</v>
      </c>
      <c r="AF11" s="39">
        <f>'[1]Segment Analysis in THB'!AF11</f>
        <v>1.0867102609462815</v>
      </c>
      <c r="AG11" s="43">
        <f>'[1]Segment Analysis in THB'!AG11</f>
        <v>1.1560450933738431</v>
      </c>
      <c r="AH11" s="39">
        <f>'[1]Segment Analysis in THB'!AH11</f>
        <v>2.2536339493604776</v>
      </c>
      <c r="AI11" s="39">
        <f>'[1]Segment Analysis in THB'!AI11</f>
        <v>2.2667062247642429</v>
      </c>
      <c r="AJ11" s="39">
        <f>'[1]Segment Analysis in THB'!AJ11</f>
        <v>2.1007563940404723</v>
      </c>
      <c r="AK11" s="39">
        <f>'[1]Segment Analysis in THB'!AK11</f>
        <v>2.1438475302281144</v>
      </c>
      <c r="AL11" s="39"/>
      <c r="AM11" s="27">
        <f>E11-SUM(L11:O11)</f>
        <v>0</v>
      </c>
      <c r="AN11" s="27">
        <f>F11-SUM(P11:S11)</f>
        <v>0</v>
      </c>
      <c r="AO11" s="27">
        <f>G11-SUM(T11:W11)</f>
        <v>0</v>
      </c>
      <c r="AP11" s="28">
        <f t="shared" ref="AP11:AP14" si="4">H11-SUM(X11:AA11)</f>
        <v>0</v>
      </c>
      <c r="AQ11" s="23">
        <f t="shared" si="2"/>
        <v>0.42995178372864401</v>
      </c>
      <c r="AR11" s="23">
        <f t="shared" si="2"/>
        <v>0.56611018256428314</v>
      </c>
      <c r="AS11" s="23">
        <f t="shared" si="2"/>
        <v>0.50790036993703591</v>
      </c>
      <c r="AT11" s="23">
        <f t="shared" si="2"/>
        <v>0.52335667128003283</v>
      </c>
      <c r="AU11" s="23">
        <f t="shared" si="2"/>
        <v>0.49915607148776381</v>
      </c>
      <c r="AV11" s="23">
        <f t="shared" si="2"/>
        <v>0.49759418509632208</v>
      </c>
      <c r="AW11" s="23">
        <f t="shared" si="2"/>
        <v>0.44408949234179085</v>
      </c>
      <c r="AX11" s="23">
        <f t="shared" si="2"/>
        <v>0.40888980355444404</v>
      </c>
      <c r="AY11" s="29">
        <f t="shared" si="2"/>
        <v>0.41953205755817718</v>
      </c>
      <c r="AZ11" s="25">
        <f t="shared" si="2"/>
        <v>0.40935803642346319</v>
      </c>
      <c r="BA11" s="23">
        <f t="shared" si="2"/>
        <v>0.53007556412441548</v>
      </c>
      <c r="BB11" s="23">
        <f t="shared" si="2"/>
        <v>0.5292385519805286</v>
      </c>
      <c r="BC11" s="23">
        <f t="shared" si="2"/>
        <v>0.528827088207104</v>
      </c>
      <c r="BD11" s="23">
        <f t="shared" si="2"/>
        <v>0.50582514049723648</v>
      </c>
      <c r="BE11" s="23">
        <f t="shared" si="2"/>
        <v>0.50275635272553298</v>
      </c>
      <c r="BF11" s="23">
        <f t="shared" si="2"/>
        <v>0.49910562553454546</v>
      </c>
      <c r="BG11" s="23">
        <f t="shared" si="3"/>
        <v>0.5031447270760635</v>
      </c>
      <c r="BH11" s="23">
        <f t="shared" si="3"/>
        <v>0.49180843629624654</v>
      </c>
      <c r="BI11" s="23">
        <f t="shared" si="3"/>
        <v>0.51466159837145042</v>
      </c>
      <c r="BJ11" s="23">
        <f t="shared" si="3"/>
        <v>0.50650983852617415</v>
      </c>
      <c r="BK11" s="23">
        <f t="shared" si="3"/>
        <v>0.48543939172871886</v>
      </c>
      <c r="BL11" s="23">
        <f t="shared" si="3"/>
        <v>0.48670640358173439</v>
      </c>
      <c r="BM11" s="23">
        <f t="shared" si="3"/>
        <v>0.49794651908917065</v>
      </c>
      <c r="BN11" s="23">
        <f t="shared" si="3"/>
        <v>0.43461120109491463</v>
      </c>
      <c r="BO11" s="23">
        <f t="shared" si="3"/>
        <v>0.43091823765348142</v>
      </c>
      <c r="BP11" s="23">
        <f t="shared" si="3"/>
        <v>0.42202798889487697</v>
      </c>
      <c r="BQ11" s="23">
        <f t="shared" si="3"/>
        <v>0.41155546396664683</v>
      </c>
      <c r="BR11" s="23">
        <f t="shared" si="3"/>
        <v>0.41297831427414267</v>
      </c>
      <c r="BS11" s="23">
        <f t="shared" si="3"/>
        <v>0.41208123685273124</v>
      </c>
      <c r="BT11" s="23">
        <f t="shared" si="3"/>
        <v>0.39937501829277289</v>
      </c>
      <c r="BU11" s="23">
        <f t="shared" si="3"/>
        <v>0.40860040721594976</v>
      </c>
      <c r="BV11" s="26">
        <f t="shared" si="3"/>
        <v>0.41719850999948754</v>
      </c>
    </row>
    <row r="12" spans="1:116" s="21" customFormat="1" hidden="1" outlineLevel="1">
      <c r="A12" s="28" t="s">
        <v>29</v>
      </c>
      <c r="B12" s="35">
        <f>'[1]Segment Analysis in THB'!B12</f>
        <v>0.26884819178082187</v>
      </c>
      <c r="C12" s="35">
        <f>'[1]Segment Analysis in THB'!C12</f>
        <v>0.46238687671232875</v>
      </c>
      <c r="D12" s="35">
        <f>'[1]Segment Analysis in THB'!D12</f>
        <v>0.84872048961748636</v>
      </c>
      <c r="E12" s="35">
        <f>'[1]Segment Analysis in THB'!E12</f>
        <v>0.93917700000000015</v>
      </c>
      <c r="F12" s="35">
        <f>'[1]Segment Analysis in THB'!F12</f>
        <v>1.3519118219178081</v>
      </c>
      <c r="G12" s="35">
        <f>'[1]Segment Analysis in THB'!G12</f>
        <v>1.4623464383561644</v>
      </c>
      <c r="H12" s="35">
        <f>'[1]Segment Analysis in THB'!H12</f>
        <v>1.5718234891835936</v>
      </c>
      <c r="I12" s="36">
        <f>'[1]Segment Analysis in THB'!I12</f>
        <v>1.5602933129807306</v>
      </c>
      <c r="J12" s="35">
        <f>'[1]Segment Analysis in THB'!J12</f>
        <v>1.5579786002149905</v>
      </c>
      <c r="K12" s="37">
        <f>'[1]Segment Analysis in THB'!K12</f>
        <v>1.5642167112394576</v>
      </c>
      <c r="L12" s="35">
        <f>'[1]Segment Analysis in THB'!L12</f>
        <v>0.215532</v>
      </c>
      <c r="M12" s="35">
        <f>'[1]Segment Analysis in THB'!M12</f>
        <v>0.22059898999999999</v>
      </c>
      <c r="N12" s="35">
        <f>'[1]Segment Analysis in THB'!N12</f>
        <v>0.22435476342465729</v>
      </c>
      <c r="O12" s="35">
        <f>'[1]Segment Analysis in THB'!O12</f>
        <v>0.27869124657534283</v>
      </c>
      <c r="P12" s="35">
        <f>'[1]Segment Analysis in THB'!P12</f>
        <v>0.28071798630136985</v>
      </c>
      <c r="Q12" s="35">
        <f>'[1]Segment Analysis in THB'!Q12</f>
        <v>0.34984830136986306</v>
      </c>
      <c r="R12" s="35">
        <f>'[1]Segment Analysis in THB'!R12</f>
        <v>0.36067276712328772</v>
      </c>
      <c r="S12" s="35">
        <f>'[1]Segment Analysis in THB'!S12</f>
        <v>0.36067276712328772</v>
      </c>
      <c r="T12" s="35">
        <f>'[1]Segment Analysis in THB'!T12</f>
        <v>0.33391972602739722</v>
      </c>
      <c r="U12" s="35">
        <f>'[1]Segment Analysis in THB'!U12</f>
        <v>0.37340665753424657</v>
      </c>
      <c r="V12" s="35">
        <f>'[1]Segment Analysis in THB'!V12</f>
        <v>0.37751002739726025</v>
      </c>
      <c r="W12" s="35">
        <f>'[1]Segment Analysis in THB'!W12</f>
        <v>0.37751002739726025</v>
      </c>
      <c r="X12" s="35">
        <f>'[1]Segment Analysis in THB'!X12</f>
        <v>0.3875729151411601</v>
      </c>
      <c r="Y12" s="35">
        <f>'[1]Segment Analysis in THB'!Y12</f>
        <v>0.39187928086495077</v>
      </c>
      <c r="Z12" s="35">
        <f>'[1]Segment Analysis in THB'!Z12</f>
        <v>0.39618564658874134</v>
      </c>
      <c r="AA12" s="35">
        <f>'[1]Segment Analysis in THB'!AA12</f>
        <v>0.39618564658874134</v>
      </c>
      <c r="AB12" s="35">
        <f>'[1]Segment Analysis in THB'!AB12</f>
        <v>0.37925285758241312</v>
      </c>
      <c r="AC12" s="35">
        <f>'[1]Segment Analysis in THB'!AC12</f>
        <v>0.38635444945509445</v>
      </c>
      <c r="AD12" s="35">
        <f>'[1]Segment Analysis in THB'!AD12</f>
        <v>0.396250561875721</v>
      </c>
      <c r="AE12" s="35">
        <f>'[1]Segment Analysis in THB'!AE12</f>
        <v>0.39843544406750214</v>
      </c>
      <c r="AF12" s="35">
        <f>'[1]Segment Analysis in THB'!AF12</f>
        <v>0.37995937136125507</v>
      </c>
      <c r="AG12" s="42">
        <f>'[1]Segment Analysis in THB'!AG12</f>
        <v>0.38957133393497978</v>
      </c>
      <c r="AH12" s="35">
        <f>'[1]Segment Analysis in THB'!AH12</f>
        <v>0.77945219600611093</v>
      </c>
      <c r="AI12" s="35">
        <f>'[1]Segment Analysis in THB'!AI12</f>
        <v>0.79237129317748267</v>
      </c>
      <c r="AJ12" s="35">
        <f>'[1]Segment Analysis in THB'!AJ12</f>
        <v>0.76560730703750757</v>
      </c>
      <c r="AK12" s="35">
        <f>'[1]Segment Analysis in THB'!AK12</f>
        <v>0.79468600594322314</v>
      </c>
      <c r="AL12" s="35"/>
      <c r="AM12" s="27">
        <f>E12-SUM(L12:O12)</f>
        <v>0</v>
      </c>
      <c r="AN12" s="27">
        <f>F12-SUM(P12:S12)</f>
        <v>0</v>
      </c>
      <c r="AO12" s="27">
        <f>G12-SUM(T12:W12)</f>
        <v>0</v>
      </c>
      <c r="AP12" s="28">
        <f t="shared" si="4"/>
        <v>0</v>
      </c>
      <c r="AQ12" s="23">
        <f t="shared" si="2"/>
        <v>8.2446986714721171E-2</v>
      </c>
      <c r="AR12" s="23">
        <f t="shared" si="2"/>
        <v>9.0686445501742069E-2</v>
      </c>
      <c r="AS12" s="23">
        <f t="shared" si="2"/>
        <v>0.13218099458547156</v>
      </c>
      <c r="AT12" s="23">
        <f t="shared" si="2"/>
        <v>0.13773171477652837</v>
      </c>
      <c r="AU12" s="23">
        <f t="shared" si="2"/>
        <v>0.18485206873938312</v>
      </c>
      <c r="AV12" s="23">
        <f t="shared" si="2"/>
        <v>0.17826960876913425</v>
      </c>
      <c r="AW12" s="23">
        <f t="shared" si="2"/>
        <v>0.15441985967297361</v>
      </c>
      <c r="AX12" s="23">
        <f t="shared" si="2"/>
        <v>0.15030566752867033</v>
      </c>
      <c r="AY12" s="29">
        <f t="shared" si="2"/>
        <v>0.1496571407309919</v>
      </c>
      <c r="AZ12" s="25">
        <f t="shared" si="2"/>
        <v>0.14597279450786133</v>
      </c>
      <c r="BA12" s="23">
        <f t="shared" si="2"/>
        <v>0.1289634973934452</v>
      </c>
      <c r="BB12" s="23">
        <f t="shared" si="2"/>
        <v>0.13033875018124699</v>
      </c>
      <c r="BC12" s="23">
        <f t="shared" si="2"/>
        <v>0.13101498731371627</v>
      </c>
      <c r="BD12" s="23">
        <f t="shared" si="2"/>
        <v>0.15992083836274643</v>
      </c>
      <c r="BE12" s="23">
        <f t="shared" si="2"/>
        <v>0.16411103887446687</v>
      </c>
      <c r="BF12" s="23">
        <f t="shared" si="2"/>
        <v>0.18923771829963504</v>
      </c>
      <c r="BG12" s="23">
        <f t="shared" si="3"/>
        <v>0.18999957660486663</v>
      </c>
      <c r="BH12" s="23">
        <f t="shared" si="3"/>
        <v>0.19433462257461045</v>
      </c>
      <c r="BI12" s="23">
        <f t="shared" si="3"/>
        <v>0.17951346327777004</v>
      </c>
      <c r="BJ12" s="23">
        <f t="shared" si="3"/>
        <v>0.18465677995151114</v>
      </c>
      <c r="BK12" s="23">
        <f t="shared" si="3"/>
        <v>0.17496046617496794</v>
      </c>
      <c r="BL12" s="23">
        <f t="shared" si="3"/>
        <v>0.17452965786805624</v>
      </c>
      <c r="BM12" s="23">
        <f t="shared" si="3"/>
        <v>0.17580266313795764</v>
      </c>
      <c r="BN12" s="23">
        <f t="shared" si="3"/>
        <v>0.14734854301843639</v>
      </c>
      <c r="BO12" s="23">
        <f t="shared" si="3"/>
        <v>0.14844717544066449</v>
      </c>
      <c r="BP12" s="23">
        <f t="shared" si="3"/>
        <v>0.14973578380130259</v>
      </c>
      <c r="BQ12" s="23">
        <f t="shared" si="3"/>
        <v>0.15001056203975263</v>
      </c>
      <c r="BR12" s="23">
        <f t="shared" si="3"/>
        <v>0.15048586218265952</v>
      </c>
      <c r="BS12" s="23">
        <f t="shared" si="3"/>
        <v>0.15233118898521891</v>
      </c>
      <c r="BT12" s="23">
        <f t="shared" si="3"/>
        <v>0.14844820867089939</v>
      </c>
      <c r="BU12" s="23">
        <f t="shared" si="3"/>
        <v>0.14286379676633928</v>
      </c>
      <c r="BV12" s="26">
        <f t="shared" si="3"/>
        <v>0.14059017333126442</v>
      </c>
    </row>
    <row r="13" spans="1:116" s="21" customFormat="1" hidden="1" outlineLevel="1">
      <c r="A13" s="28" t="s">
        <v>30</v>
      </c>
      <c r="B13" s="35">
        <f>'[1]Segment Analysis in THB'!B13</f>
        <v>0.35</v>
      </c>
      <c r="C13" s="35">
        <f>'[1]Segment Analysis in THB'!C13</f>
        <v>0.37684131506849311</v>
      </c>
      <c r="D13" s="35">
        <f>'[1]Segment Analysis in THB'!D13</f>
        <v>0.92699945464480904</v>
      </c>
      <c r="E13" s="35">
        <f>'[1]Segment Analysis in THB'!E13</f>
        <v>0.92700000000000005</v>
      </c>
      <c r="F13" s="35">
        <f>'[1]Segment Analysis in THB'!F13</f>
        <v>0.92700000000000005</v>
      </c>
      <c r="G13" s="35">
        <f>'[1]Segment Analysis in THB'!G13</f>
        <v>1.2821108219178081</v>
      </c>
      <c r="H13" s="35">
        <f>'[1]Segment Analysis in THB'!H13</f>
        <v>2.7137310236339007</v>
      </c>
      <c r="I13" s="36">
        <f>'[1]Segment Analysis in THB'!I13</f>
        <v>3.2029043561643835</v>
      </c>
      <c r="J13" s="35">
        <f>'[1]Segment Analysis in THB'!J13</f>
        <v>3.1118779452054799</v>
      </c>
      <c r="K13" s="37">
        <f>'[1]Segment Analysis in THB'!K13</f>
        <v>3.3919258022977008</v>
      </c>
      <c r="L13" s="35">
        <f>'[1]Segment Analysis in THB'!L13</f>
        <v>0.22857533835616439</v>
      </c>
      <c r="M13" s="35">
        <f>'[1]Segment Analysis in THB'!M13</f>
        <v>0.23111506767123285</v>
      </c>
      <c r="N13" s="35">
        <f>'[1]Segment Analysis in THB'!N13</f>
        <v>0.23365479945205442</v>
      </c>
      <c r="O13" s="35">
        <f>'[1]Segment Analysis in THB'!O13</f>
        <v>0.23365479452054833</v>
      </c>
      <c r="P13" s="35">
        <f>'[1]Segment Analysis in THB'!P13</f>
        <v>0.22857534246575351</v>
      </c>
      <c r="Q13" s="35">
        <f>'[1]Segment Analysis in THB'!Q13</f>
        <v>0.23111506849315069</v>
      </c>
      <c r="R13" s="35">
        <f>'[1]Segment Analysis in THB'!R13</f>
        <v>0.23365479452054791</v>
      </c>
      <c r="S13" s="35">
        <f>'[1]Segment Analysis in THB'!S13</f>
        <v>0.23365479452054791</v>
      </c>
      <c r="T13" s="35">
        <f>'[1]Segment Analysis in THB'!T13</f>
        <v>0.22939643835616438</v>
      </c>
      <c r="U13" s="35">
        <f>'[1]Segment Analysis in THB'!U13</f>
        <v>0.28126035616438361</v>
      </c>
      <c r="V13" s="35">
        <f>'[1]Segment Analysis in THB'!V13</f>
        <v>0.38572701369863016</v>
      </c>
      <c r="W13" s="35">
        <f>'[1]Segment Analysis in THB'!W13</f>
        <v>0.38572701369863016</v>
      </c>
      <c r="X13" s="35">
        <f>'[1]Segment Analysis in THB'!X13</f>
        <v>0.38070157157910584</v>
      </c>
      <c r="Y13" s="35">
        <f>'[1]Segment Analysis in THB'!Y13</f>
        <v>0.76948501369862998</v>
      </c>
      <c r="Z13" s="35">
        <f>'[1]Segment Analysis in THB'!Z13</f>
        <v>0.77654619178082174</v>
      </c>
      <c r="AA13" s="35">
        <f>'[1]Segment Analysis in THB'!AA13</f>
        <v>0.78699824657534234</v>
      </c>
      <c r="AB13" s="35">
        <f>'[1]Segment Analysis in THB'!AB13</f>
        <v>0.76988958904109595</v>
      </c>
      <c r="AC13" s="35">
        <f>'[1]Segment Analysis in THB'!AC13</f>
        <v>0.77844391780821909</v>
      </c>
      <c r="AD13" s="35">
        <f>'[1]Segment Analysis in THB'!AD13</f>
        <v>0.78699824657534234</v>
      </c>
      <c r="AE13" s="35">
        <f>'[1]Segment Analysis in THB'!AE13</f>
        <v>0.86757260273972625</v>
      </c>
      <c r="AF13" s="35">
        <f>'[1]Segment Analysis in THB'!AF13</f>
        <v>0.85434209044848941</v>
      </c>
      <c r="AG13" s="42">
        <f>'[1]Segment Analysis in THB'!AG13</f>
        <v>0.88301286253414235</v>
      </c>
      <c r="AH13" s="35">
        <f>'[1]Segment Analysis in THB'!AH13</f>
        <v>1.1501865852777358</v>
      </c>
      <c r="AI13" s="35">
        <f>'[1]Segment Analysis in THB'!AI13</f>
        <v>1.5635444383561641</v>
      </c>
      <c r="AJ13" s="35">
        <f>'[1]Segment Analysis in THB'!AJ13</f>
        <v>1.5483335068493149</v>
      </c>
      <c r="AK13" s="35">
        <f>'[1]Segment Analysis in THB'!AK13</f>
        <v>1.6545708493150686</v>
      </c>
      <c r="AL13" s="35"/>
      <c r="AM13" s="27">
        <f>E13-SUM(L13:O13)</f>
        <v>0</v>
      </c>
      <c r="AN13" s="27">
        <f>F13-SUM(P13:S13)</f>
        <v>0</v>
      </c>
      <c r="AO13" s="27">
        <f>G13-SUM(T13:W13)</f>
        <v>0</v>
      </c>
      <c r="AP13" s="28">
        <f t="shared" si="4"/>
        <v>0</v>
      </c>
      <c r="AQ13" s="23">
        <f t="shared" si="2"/>
        <v>0.10733360399045418</v>
      </c>
      <c r="AR13" s="23">
        <f t="shared" si="2"/>
        <v>7.3908670645566596E-2</v>
      </c>
      <c r="AS13" s="23">
        <f t="shared" si="2"/>
        <v>0.14437227732108243</v>
      </c>
      <c r="AT13" s="23">
        <f t="shared" si="2"/>
        <v>0.13594593947449926</v>
      </c>
      <c r="AU13" s="23">
        <f t="shared" si="2"/>
        <v>0.12675225184311331</v>
      </c>
      <c r="AV13" s="23">
        <f t="shared" si="2"/>
        <v>0.15629770663570564</v>
      </c>
      <c r="AW13" s="23">
        <f t="shared" si="2"/>
        <v>0.26660370375136649</v>
      </c>
      <c r="AX13" s="23">
        <f t="shared" si="2"/>
        <v>0.30854113984767118</v>
      </c>
      <c r="AY13" s="29">
        <f t="shared" si="2"/>
        <v>0.29892243418428271</v>
      </c>
      <c r="AZ13" s="25">
        <f t="shared" si="2"/>
        <v>0.31653471323189197</v>
      </c>
      <c r="BA13" s="23">
        <f t="shared" si="2"/>
        <v>0.13676797437179194</v>
      </c>
      <c r="BB13" s="23">
        <f t="shared" si="2"/>
        <v>0.13655207155899859</v>
      </c>
      <c r="BC13" s="23">
        <f t="shared" si="2"/>
        <v>0.13644586867120398</v>
      </c>
      <c r="BD13" s="23">
        <f t="shared" si="2"/>
        <v>0.13407766152102502</v>
      </c>
      <c r="BE13" s="23">
        <f t="shared" si="2"/>
        <v>0.13362783556330607</v>
      </c>
      <c r="BF13" s="23">
        <f t="shared" si="2"/>
        <v>0.12501329306175452</v>
      </c>
      <c r="BG13" s="23">
        <f t="shared" si="3"/>
        <v>0.1230875077835473</v>
      </c>
      <c r="BH13" s="23">
        <f t="shared" si="3"/>
        <v>0.12589588248667918</v>
      </c>
      <c r="BI13" s="23">
        <f t="shared" si="3"/>
        <v>0.12332230144894724</v>
      </c>
      <c r="BJ13" s="23">
        <f t="shared" si="3"/>
        <v>0.13908866017625013</v>
      </c>
      <c r="BK13" s="23">
        <f t="shared" si="3"/>
        <v>0.17876870343889667</v>
      </c>
      <c r="BL13" s="23">
        <f t="shared" si="3"/>
        <v>0.17832851804078342</v>
      </c>
      <c r="BM13" s="23">
        <f t="shared" si="3"/>
        <v>0.17268582898791127</v>
      </c>
      <c r="BN13" s="23">
        <f t="shared" si="3"/>
        <v>0.28933016155576874</v>
      </c>
      <c r="BO13" s="23">
        <f t="shared" si="3"/>
        <v>0.29096482863936096</v>
      </c>
      <c r="BP13" s="23">
        <f t="shared" si="3"/>
        <v>0.29744085964713107</v>
      </c>
      <c r="BQ13" s="23">
        <f t="shared" si="3"/>
        <v>0.3045239281697758</v>
      </c>
      <c r="BR13" s="23">
        <f t="shared" si="3"/>
        <v>0.30320552616240237</v>
      </c>
      <c r="BS13" s="23">
        <f t="shared" si="3"/>
        <v>0.30254689876680757</v>
      </c>
      <c r="BT13" s="23">
        <f t="shared" si="3"/>
        <v>0.3232383079524494</v>
      </c>
      <c r="BU13" s="23">
        <f t="shared" si="3"/>
        <v>0.3212305419431708</v>
      </c>
      <c r="BV13" s="26">
        <f t="shared" si="3"/>
        <v>0.31866546787072053</v>
      </c>
    </row>
    <row r="14" spans="1:116" s="21" customFormat="1" hidden="1" outlineLevel="1">
      <c r="A14" s="28" t="s">
        <v>31</v>
      </c>
      <c r="B14" s="35">
        <f>'[1]Segment Analysis in THB'!B14</f>
        <v>1.24</v>
      </c>
      <c r="C14" s="35">
        <f>'[1]Segment Analysis in THB'!C14</f>
        <v>1.3730644657534248</v>
      </c>
      <c r="D14" s="35">
        <f>'[1]Segment Analysis in THB'!D14</f>
        <v>1.3840008633879781</v>
      </c>
      <c r="E14" s="35">
        <f>'[1]Segment Analysis in THB'!E14</f>
        <v>1.3839999999999999</v>
      </c>
      <c r="F14" s="35">
        <f>'[1]Segment Analysis in THB'!F14</f>
        <v>1.3839999999999999</v>
      </c>
      <c r="G14" s="35">
        <f>'[1]Segment Analysis in THB'!G14</f>
        <v>1.3767799999999999</v>
      </c>
      <c r="H14" s="35">
        <f>'[1]Segment Analysis in THB'!H14</f>
        <v>1.373</v>
      </c>
      <c r="I14" s="36">
        <f>'[1]Segment Analysis in THB'!I14</f>
        <v>1.373</v>
      </c>
      <c r="J14" s="35">
        <f>'[1]Segment Analysis in THB'!J14</f>
        <v>1.373</v>
      </c>
      <c r="K14" s="37">
        <f>'[1]Segment Analysis in THB'!K14</f>
        <v>1.3730644657534246</v>
      </c>
      <c r="L14" s="35">
        <f>'[1]Segment Analysis in THB'!L14</f>
        <v>0.34126027000000003</v>
      </c>
      <c r="M14" s="35">
        <f>'[1]Segment Analysis in THB'!M14</f>
        <v>0.34505206000000005</v>
      </c>
      <c r="N14" s="35">
        <f>'[1]Segment Analysis in THB'!N14</f>
        <v>0.34884383095890398</v>
      </c>
      <c r="O14" s="35">
        <f>'[1]Segment Analysis in THB'!O14</f>
        <v>0.34884383904109606</v>
      </c>
      <c r="P14" s="35">
        <f>'[1]Segment Analysis in THB'!P14</f>
        <v>0.34126027397260272</v>
      </c>
      <c r="Q14" s="35">
        <f>'[1]Segment Analysis in THB'!Q14</f>
        <v>0.34505205479452056</v>
      </c>
      <c r="R14" s="35">
        <f>'[1]Segment Analysis in THB'!R14</f>
        <v>0.34884383561643834</v>
      </c>
      <c r="S14" s="35">
        <f>'[1]Segment Analysis in THB'!S14</f>
        <v>0.34884383561643834</v>
      </c>
      <c r="T14" s="35">
        <f>'[1]Segment Analysis in THB'!T14</f>
        <v>0.33948</v>
      </c>
      <c r="U14" s="35">
        <f>'[1]Segment Analysis in THB'!U14</f>
        <v>0.343252</v>
      </c>
      <c r="V14" s="35">
        <f>'[1]Segment Analysis in THB'!V14</f>
        <v>0.347024</v>
      </c>
      <c r="W14" s="35">
        <f>'[1]Segment Analysis in THB'!W14</f>
        <v>0.347024</v>
      </c>
      <c r="X14" s="35">
        <f>'[1]Segment Analysis in THB'!X14</f>
        <v>0.33854794520547943</v>
      </c>
      <c r="Y14" s="35">
        <f>'[1]Segment Analysis in THB'!Y14</f>
        <v>0.34230958904109593</v>
      </c>
      <c r="Z14" s="35">
        <f>'[1]Segment Analysis in THB'!Z14</f>
        <v>0.34607123287671232</v>
      </c>
      <c r="AA14" s="35">
        <f>'[1]Segment Analysis in THB'!AA14</f>
        <v>0.34607123287671232</v>
      </c>
      <c r="AB14" s="35">
        <f>'[1]Segment Analysis in THB'!AB14</f>
        <v>0.33854794520547943</v>
      </c>
      <c r="AC14" s="35">
        <f>'[1]Segment Analysis in THB'!AC14</f>
        <v>0.34230958904109593</v>
      </c>
      <c r="AD14" s="35">
        <f>'[1]Segment Analysis in THB'!AD14</f>
        <v>0.34607123287671232</v>
      </c>
      <c r="AE14" s="35">
        <f>'[1]Segment Analysis in THB'!AE14</f>
        <v>0.34607123287671243</v>
      </c>
      <c r="AF14" s="35">
        <f>'[1]Segment Analysis in THB'!AF14</f>
        <v>0.33857999999999999</v>
      </c>
      <c r="AG14" s="42">
        <f>'[1]Segment Analysis in THB'!AG14</f>
        <v>0.34234199999999998</v>
      </c>
      <c r="AH14" s="35">
        <f>'[1]Segment Analysis in THB'!AH14</f>
        <v>0.68085753424657536</v>
      </c>
      <c r="AI14" s="35">
        <f>'[1]Segment Analysis in THB'!AI14</f>
        <v>0.69214246575342464</v>
      </c>
      <c r="AJ14" s="35">
        <f>'[1]Segment Analysis in THB'!AJ14</f>
        <v>0.68085753424657536</v>
      </c>
      <c r="AK14" s="35">
        <f>'[1]Segment Analysis in THB'!AK14</f>
        <v>0.69214246575342475</v>
      </c>
      <c r="AL14" s="35"/>
      <c r="AM14" s="27">
        <f>E14-SUM(L14:O14)</f>
        <v>0</v>
      </c>
      <c r="AN14" s="27">
        <f>F14-SUM(P14:S14)</f>
        <v>0</v>
      </c>
      <c r="AO14" s="27">
        <f>G14-SUM(T14:W14)</f>
        <v>0</v>
      </c>
      <c r="AP14" s="28">
        <f t="shared" si="4"/>
        <v>0</v>
      </c>
      <c r="AQ14" s="32">
        <f t="shared" si="2"/>
        <v>0.38026762556618054</v>
      </c>
      <c r="AR14" s="32">
        <f t="shared" si="2"/>
        <v>0.2692947012884081</v>
      </c>
      <c r="AS14" s="32">
        <f t="shared" si="2"/>
        <v>0.21554635815640991</v>
      </c>
      <c r="AT14" s="32">
        <f t="shared" si="2"/>
        <v>0.20296567446893954</v>
      </c>
      <c r="AU14" s="32">
        <f t="shared" si="2"/>
        <v>0.18923960792973979</v>
      </c>
      <c r="AV14" s="32">
        <f t="shared" si="2"/>
        <v>0.167838499498838</v>
      </c>
      <c r="AW14" s="32">
        <f t="shared" si="2"/>
        <v>0.13488694423386899</v>
      </c>
      <c r="AX14" s="32">
        <f t="shared" si="2"/>
        <v>0.1322633890692147</v>
      </c>
      <c r="AY14" s="33">
        <f t="shared" si="2"/>
        <v>0.13188836752654826</v>
      </c>
      <c r="AZ14" s="25">
        <f t="shared" si="2"/>
        <v>0.12813445583678351</v>
      </c>
      <c r="BA14" s="23">
        <f t="shared" si="2"/>
        <v>0.20419296411034746</v>
      </c>
      <c r="BB14" s="23">
        <f t="shared" si="2"/>
        <v>0.20387062627922575</v>
      </c>
      <c r="BC14" s="23">
        <f t="shared" si="2"/>
        <v>0.20371205580797574</v>
      </c>
      <c r="BD14" s="23">
        <f t="shared" si="2"/>
        <v>0.20017635961899219</v>
      </c>
      <c r="BE14" s="23">
        <f t="shared" si="2"/>
        <v>0.19950477283669418</v>
      </c>
      <c r="BF14" s="23">
        <f t="shared" si="2"/>
        <v>0.18664336310406501</v>
      </c>
      <c r="BG14" s="23">
        <f t="shared" si="3"/>
        <v>0.18376818853552263</v>
      </c>
      <c r="BH14" s="23">
        <f t="shared" si="3"/>
        <v>0.18796105864246387</v>
      </c>
      <c r="BI14" s="23">
        <f t="shared" si="3"/>
        <v>0.18250263690183222</v>
      </c>
      <c r="BJ14" s="23">
        <f t="shared" si="3"/>
        <v>0.16974472134606472</v>
      </c>
      <c r="BK14" s="23">
        <f t="shared" si="3"/>
        <v>0.16083143865741645</v>
      </c>
      <c r="BL14" s="23">
        <f t="shared" si="3"/>
        <v>0.16043542050942594</v>
      </c>
      <c r="BM14" s="23">
        <f t="shared" si="3"/>
        <v>0.15356498878496036</v>
      </c>
      <c r="BN14" s="23">
        <f t="shared" si="3"/>
        <v>0.12871009433087993</v>
      </c>
      <c r="BO14" s="23">
        <f t="shared" si="3"/>
        <v>0.12966975826649313</v>
      </c>
      <c r="BP14" s="23">
        <f t="shared" si="3"/>
        <v>0.13079536765668942</v>
      </c>
      <c r="BQ14" s="23">
        <f t="shared" si="3"/>
        <v>0.13391004582382454</v>
      </c>
      <c r="BR14" s="23">
        <f t="shared" si="3"/>
        <v>0.1333302973807953</v>
      </c>
      <c r="BS14" s="23">
        <f t="shared" si="3"/>
        <v>0.13304067539524228</v>
      </c>
      <c r="BT14" s="23">
        <f t="shared" si="3"/>
        <v>0.12893846508387943</v>
      </c>
      <c r="BU14" s="23">
        <f t="shared" si="3"/>
        <v>0.12730525407454021</v>
      </c>
      <c r="BV14" s="26">
        <f t="shared" si="3"/>
        <v>0.1235458487985276</v>
      </c>
    </row>
    <row r="15" spans="1:116" s="27" customFormat="1" hidden="1" outlineLevel="1">
      <c r="A15" s="28"/>
      <c r="B15" s="38">
        <f>B10-SUM(B11:B14)</f>
        <v>0</v>
      </c>
      <c r="C15" s="38">
        <f>C10-SUM(C11:C14)</f>
        <v>0</v>
      </c>
      <c r="D15" s="44">
        <f>D10-SUM(D11:D14)</f>
        <v>0</v>
      </c>
      <c r="E15" s="44">
        <f t="shared" ref="E15:AF15" si="5">E10-SUM(E11:E14)</f>
        <v>0</v>
      </c>
      <c r="F15" s="44">
        <f t="shared" si="5"/>
        <v>0</v>
      </c>
      <c r="G15" s="44">
        <f t="shared" si="5"/>
        <v>0</v>
      </c>
      <c r="H15" s="44">
        <f t="shared" si="5"/>
        <v>0</v>
      </c>
      <c r="I15" s="45">
        <f t="shared" si="5"/>
        <v>0</v>
      </c>
      <c r="J15" s="44">
        <f t="shared" si="5"/>
        <v>0</v>
      </c>
      <c r="K15" s="46">
        <f t="shared" si="5"/>
        <v>0</v>
      </c>
      <c r="L15" s="47">
        <f t="shared" si="5"/>
        <v>0</v>
      </c>
      <c r="M15" s="47">
        <f t="shared" si="5"/>
        <v>0</v>
      </c>
      <c r="N15" s="47">
        <f t="shared" si="5"/>
        <v>0</v>
      </c>
      <c r="O15" s="47">
        <f t="shared" si="5"/>
        <v>0</v>
      </c>
      <c r="P15" s="47">
        <f t="shared" si="5"/>
        <v>0</v>
      </c>
      <c r="Q15" s="47">
        <f t="shared" si="5"/>
        <v>0</v>
      </c>
      <c r="R15" s="47">
        <f t="shared" si="5"/>
        <v>0</v>
      </c>
      <c r="S15" s="47">
        <f t="shared" si="5"/>
        <v>0</v>
      </c>
      <c r="T15" s="47">
        <f t="shared" si="5"/>
        <v>0</v>
      </c>
      <c r="U15" s="47">
        <f t="shared" si="5"/>
        <v>0</v>
      </c>
      <c r="V15" s="47">
        <f t="shared" si="5"/>
        <v>0</v>
      </c>
      <c r="W15" s="47">
        <f t="shared" si="5"/>
        <v>0</v>
      </c>
      <c r="X15" s="47">
        <f t="shared" si="5"/>
        <v>0</v>
      </c>
      <c r="Y15" s="47">
        <f t="shared" si="5"/>
        <v>0</v>
      </c>
      <c r="Z15" s="47">
        <f t="shared" si="5"/>
        <v>0</v>
      </c>
      <c r="AA15" s="47">
        <f t="shared" si="5"/>
        <v>0</v>
      </c>
      <c r="AB15" s="48">
        <f t="shared" si="5"/>
        <v>0</v>
      </c>
      <c r="AC15" s="48">
        <f t="shared" si="5"/>
        <v>0</v>
      </c>
      <c r="AD15" s="48">
        <f t="shared" si="5"/>
        <v>0</v>
      </c>
      <c r="AE15" s="48">
        <f t="shared" si="5"/>
        <v>0</v>
      </c>
      <c r="AF15" s="48">
        <f t="shared" si="5"/>
        <v>0</v>
      </c>
      <c r="AG15" s="49"/>
      <c r="AH15" s="44"/>
      <c r="AI15" s="44"/>
      <c r="AJ15" s="44"/>
      <c r="AK15" s="44"/>
      <c r="AL15" s="44"/>
      <c r="AM15" s="50"/>
      <c r="AN15" s="50"/>
      <c r="AO15" s="44"/>
      <c r="AP15" s="45"/>
      <c r="AQ15" s="44">
        <f t="shared" ref="AQ15:BV15" si="6">AQ10-SUM(AQ11:AQ14)</f>
        <v>0</v>
      </c>
      <c r="AR15" s="44">
        <f t="shared" si="6"/>
        <v>0</v>
      </c>
      <c r="AS15" s="44">
        <f t="shared" si="6"/>
        <v>0</v>
      </c>
      <c r="AT15" s="44">
        <f t="shared" si="6"/>
        <v>0</v>
      </c>
      <c r="AU15" s="44">
        <f t="shared" si="6"/>
        <v>0</v>
      </c>
      <c r="AV15" s="44">
        <f t="shared" si="6"/>
        <v>0</v>
      </c>
      <c r="AW15" s="44">
        <f t="shared" si="6"/>
        <v>0</v>
      </c>
      <c r="AX15" s="44">
        <f t="shared" si="6"/>
        <v>0</v>
      </c>
      <c r="AY15" s="52">
        <f t="shared" si="6"/>
        <v>0</v>
      </c>
      <c r="AZ15" s="119">
        <f t="shared" si="6"/>
        <v>0</v>
      </c>
      <c r="BA15" s="44">
        <f t="shared" si="6"/>
        <v>0</v>
      </c>
      <c r="BB15" s="44">
        <f t="shared" si="6"/>
        <v>0</v>
      </c>
      <c r="BC15" s="44">
        <f t="shared" si="6"/>
        <v>0</v>
      </c>
      <c r="BD15" s="44">
        <f t="shared" si="6"/>
        <v>0</v>
      </c>
      <c r="BE15" s="44">
        <f t="shared" si="6"/>
        <v>0</v>
      </c>
      <c r="BF15" s="44">
        <f t="shared" si="6"/>
        <v>0</v>
      </c>
      <c r="BG15" s="44">
        <f t="shared" si="6"/>
        <v>0</v>
      </c>
      <c r="BH15" s="44">
        <f t="shared" si="6"/>
        <v>0</v>
      </c>
      <c r="BI15" s="44">
        <f t="shared" si="6"/>
        <v>0</v>
      </c>
      <c r="BJ15" s="44">
        <f t="shared" si="6"/>
        <v>0</v>
      </c>
      <c r="BK15" s="44">
        <f t="shared" si="6"/>
        <v>0</v>
      </c>
      <c r="BL15" s="44">
        <f t="shared" si="6"/>
        <v>0</v>
      </c>
      <c r="BM15" s="44">
        <f t="shared" si="6"/>
        <v>0</v>
      </c>
      <c r="BN15" s="44">
        <f t="shared" si="6"/>
        <v>0</v>
      </c>
      <c r="BO15" s="44">
        <f t="shared" si="6"/>
        <v>0</v>
      </c>
      <c r="BP15" s="44">
        <f t="shared" si="6"/>
        <v>0</v>
      </c>
      <c r="BQ15" s="44">
        <f t="shared" si="6"/>
        <v>0</v>
      </c>
      <c r="BR15" s="44">
        <f t="shared" si="6"/>
        <v>0</v>
      </c>
      <c r="BS15" s="44">
        <f t="shared" si="6"/>
        <v>0</v>
      </c>
      <c r="BT15" s="44">
        <f t="shared" si="6"/>
        <v>0</v>
      </c>
      <c r="BU15" s="44">
        <f t="shared" si="6"/>
        <v>0</v>
      </c>
      <c r="BV15" s="51">
        <f t="shared" si="6"/>
        <v>0</v>
      </c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</row>
    <row r="16" spans="1:116" s="21" customFormat="1" collapsed="1">
      <c r="A16" s="22" t="s">
        <v>33</v>
      </c>
      <c r="B16" s="35">
        <f>'[2]By company'!$R$317/10^6</f>
        <v>3.1855025630235287</v>
      </c>
      <c r="C16" s="35">
        <f>'[2]By company'!$S$317/10^6</f>
        <v>4.3613119999999999</v>
      </c>
      <c r="D16" s="35">
        <f>'[2]By company'!$X$317/10^6</f>
        <v>5.2548755522423596</v>
      </c>
      <c r="E16" s="35">
        <f>'[2]By company'!$AC$317/10^6</f>
        <v>5.8039158392465975</v>
      </c>
      <c r="F16" s="35">
        <f>'[2]By company'!$AH$317/10^6</f>
        <v>6.24941747</v>
      </c>
      <c r="G16" s="35">
        <f>'[3]By company'!$AM$321/10^6</f>
        <v>7.0235972752636497</v>
      </c>
      <c r="H16" s="35">
        <f>'[1]Segment Analysis in THB'!H16</f>
        <v>8.728926665510043</v>
      </c>
      <c r="I16" s="36">
        <f>'[1]Segment Analysis in THB'!I16</f>
        <v>9.1032677084520284</v>
      </c>
      <c r="J16" s="35">
        <f>'[1]Segment Analysis in THB'!J16</f>
        <v>9.0558329599658993</v>
      </c>
      <c r="K16" s="37">
        <f>'[1]Segment Analysis in THB'!K16</f>
        <v>9.563605449267218</v>
      </c>
      <c r="L16" s="35">
        <f>'[2]By company'!$Y$317/10^6</f>
        <v>1.4233449846048198</v>
      </c>
      <c r="M16" s="35">
        <f>'[2]By company'!$Z$317/10^6</f>
        <v>1.445737068888586</v>
      </c>
      <c r="N16" s="35">
        <f>'[2]By company'!$AA$317/10^6</f>
        <v>1.4709999588757243</v>
      </c>
      <c r="O16" s="35">
        <f>'[2]By company'!$AB$317/10^6</f>
        <v>1.4638338268774662</v>
      </c>
      <c r="P16" s="35">
        <f>'[2]By company'!$AD$317/10^6</f>
        <v>1.5054495400000001</v>
      </c>
      <c r="Q16" s="35">
        <f>'[2]By company'!$AE$317/10^6</f>
        <v>1.58684508</v>
      </c>
      <c r="R16" s="35">
        <f>'[2]By company'!$AF$317/10^6</f>
        <v>1.6325157000000001</v>
      </c>
      <c r="S16" s="35">
        <f>'[2]By company'!$AG$317/10^6</f>
        <v>1.5246071499999998</v>
      </c>
      <c r="T16" s="35">
        <f>'[2]By company'!$AI$317/10^6</f>
        <v>1.6267209389142077</v>
      </c>
      <c r="U16" s="35">
        <f>'[2]By company'!$AJ$317/10^6</f>
        <v>1.8145852072488728</v>
      </c>
      <c r="V16" s="35">
        <f>'[4]By company'!$AK$317/10^6</f>
        <v>1.8015288626199988</v>
      </c>
      <c r="W16" s="35">
        <f>'[3]By company'!$AL$321/10^6</f>
        <v>1.7807622664805691</v>
      </c>
      <c r="X16" s="35">
        <f>'[5]By company'!$AN$349/10^6</f>
        <v>1.7647709200019872</v>
      </c>
      <c r="Y16" s="35">
        <f>'[1]Segment Analysis in THB'!Y16</f>
        <v>2.3193589555325862</v>
      </c>
      <c r="Z16" s="35">
        <f>'[6]By company'!$AP$345/10^6</f>
        <v>2.3795751199698389</v>
      </c>
      <c r="AA16" s="35">
        <f>'[1]Segment Analysis in THB'!AA16</f>
        <v>2.2652216700056336</v>
      </c>
      <c r="AB16" s="35">
        <f>'[1]Segment Analysis in THB'!AB16</f>
        <v>2.1881375496729887</v>
      </c>
      <c r="AC16" s="35">
        <f>'[1]Segment Analysis in THB'!AC16</f>
        <v>2.2228976203174389</v>
      </c>
      <c r="AD16" s="35">
        <f>'[1]Segment Analysis in THB'!AD16</f>
        <v>2.3866285300104808</v>
      </c>
      <c r="AE16" s="35">
        <f>'[1]Historical Financials in THB'!AF6</f>
        <v>2.3056040084511196</v>
      </c>
      <c r="AF16" s="35">
        <f>'[1]Segment Analysis in THB'!AF16</f>
        <v>2.325123570352289</v>
      </c>
      <c r="AG16" s="42">
        <f>'[1]Segment Analysis in THB'!AG16</f>
        <v>2.5462493404533282</v>
      </c>
      <c r="AH16" s="35">
        <f>'[1]Segment Analysis in THB'!AH16</f>
        <v>4.0841298755345736</v>
      </c>
      <c r="AI16" s="35">
        <f>'[1]Segment Analysis in THB'!AI16</f>
        <v>4.644796789975473</v>
      </c>
      <c r="AJ16" s="35">
        <f>'[1]Segment Analysis in THB'!AJ16</f>
        <v>4.4110351699904271</v>
      </c>
      <c r="AK16" s="35">
        <f>'[1]Segment Analysis in THB'!AK16</f>
        <v>4.6922325384616004</v>
      </c>
      <c r="AL16" s="35">
        <f>'[1]Segment Analysis in THB'!AL16</f>
        <v>4.8713729108056167</v>
      </c>
      <c r="AM16" s="27"/>
      <c r="AN16" s="27"/>
      <c r="AO16" s="38"/>
      <c r="AP16" s="28"/>
      <c r="AQ16" s="23">
        <f t="shared" ref="AQ16:BF20" si="7">B16/B$16</f>
        <v>1</v>
      </c>
      <c r="AR16" s="23">
        <f t="shared" si="7"/>
        <v>1</v>
      </c>
      <c r="AS16" s="23">
        <f t="shared" si="7"/>
        <v>1</v>
      </c>
      <c r="AT16" s="23">
        <f t="shared" si="7"/>
        <v>1</v>
      </c>
      <c r="AU16" s="23">
        <f t="shared" si="7"/>
        <v>1</v>
      </c>
      <c r="AV16" s="23">
        <f t="shared" si="7"/>
        <v>1</v>
      </c>
      <c r="AW16" s="23">
        <f t="shared" si="7"/>
        <v>1</v>
      </c>
      <c r="AX16" s="23">
        <f t="shared" si="7"/>
        <v>1</v>
      </c>
      <c r="AY16" s="29">
        <f t="shared" si="7"/>
        <v>1</v>
      </c>
      <c r="AZ16" s="25">
        <f t="shared" si="7"/>
        <v>1</v>
      </c>
      <c r="BA16" s="23">
        <f t="shared" si="7"/>
        <v>1</v>
      </c>
      <c r="BB16" s="23">
        <f t="shared" si="7"/>
        <v>1</v>
      </c>
      <c r="BC16" s="23">
        <f t="shared" si="7"/>
        <v>1</v>
      </c>
      <c r="BD16" s="23">
        <f t="shared" si="7"/>
        <v>1</v>
      </c>
      <c r="BE16" s="23">
        <f t="shared" si="7"/>
        <v>1</v>
      </c>
      <c r="BF16" s="23">
        <f t="shared" si="7"/>
        <v>1</v>
      </c>
      <c r="BG16" s="23">
        <f t="shared" ref="BG16:BV20" si="8">R16/R$16</f>
        <v>1</v>
      </c>
      <c r="BH16" s="23">
        <f t="shared" si="8"/>
        <v>1</v>
      </c>
      <c r="BI16" s="23">
        <f t="shared" si="8"/>
        <v>1</v>
      </c>
      <c r="BJ16" s="23">
        <f t="shared" si="8"/>
        <v>1</v>
      </c>
      <c r="BK16" s="23">
        <f t="shared" si="8"/>
        <v>1</v>
      </c>
      <c r="BL16" s="23">
        <f t="shared" si="8"/>
        <v>1</v>
      </c>
      <c r="BM16" s="23">
        <f t="shared" si="8"/>
        <v>1</v>
      </c>
      <c r="BN16" s="23">
        <f t="shared" si="8"/>
        <v>1</v>
      </c>
      <c r="BO16" s="23">
        <f t="shared" si="8"/>
        <v>1</v>
      </c>
      <c r="BP16" s="23">
        <f t="shared" si="8"/>
        <v>1</v>
      </c>
      <c r="BQ16" s="23">
        <f t="shared" si="8"/>
        <v>1</v>
      </c>
      <c r="BR16" s="23">
        <f t="shared" si="8"/>
        <v>1</v>
      </c>
      <c r="BS16" s="23">
        <f t="shared" si="8"/>
        <v>1</v>
      </c>
      <c r="BT16" s="23">
        <f t="shared" si="8"/>
        <v>1</v>
      </c>
      <c r="BU16" s="23">
        <f t="shared" si="8"/>
        <v>1</v>
      </c>
      <c r="BV16" s="26">
        <f>AG16/AG$16</f>
        <v>1</v>
      </c>
      <c r="BW16" s="2"/>
      <c r="BX16" s="53"/>
      <c r="BY16" s="53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</row>
    <row r="17" spans="1:116" s="21" customFormat="1">
      <c r="A17" s="28" t="s">
        <v>28</v>
      </c>
      <c r="B17" s="35">
        <f>'[2]By company'!$R$272/10^6</f>
        <v>1.3067274311385284</v>
      </c>
      <c r="C17" s="35">
        <f>'[2]By company'!$S$272/10^6</f>
        <v>2.3221280000000002</v>
      </c>
      <c r="D17" s="35">
        <f>'[2]By company'!$X$272/10^6</f>
        <v>2.5550665591601005</v>
      </c>
      <c r="E17" s="35">
        <f>'[2]By company'!$AC$272/10^6</f>
        <v>2.8969894199999997</v>
      </c>
      <c r="F17" s="35">
        <f>'[2]By company'!$AH$272/10^6</f>
        <v>3.0975576999999999</v>
      </c>
      <c r="G17" s="35">
        <f>'[3]By company'!$AM$276/10^6</f>
        <v>3.4135763212479397</v>
      </c>
      <c r="H17" s="35">
        <f>'[1]Segment Analysis in THB'!H17</f>
        <v>3.7990538276500643</v>
      </c>
      <c r="I17" s="36">
        <f>'[1]Segment Analysis in THB'!I17</f>
        <v>3.7336394193532914</v>
      </c>
      <c r="J17" s="35">
        <f>'[1]Segment Analysis in THB'!J17</f>
        <v>3.7368520399816929</v>
      </c>
      <c r="K17" s="37">
        <f>'[1]Segment Analysis in THB'!K17</f>
        <v>3.9183131829136095</v>
      </c>
      <c r="L17" s="39">
        <f>'[2]By company'!$Y$272/10^6</f>
        <v>0.71152800074072164</v>
      </c>
      <c r="M17" s="39">
        <f>'[2]By company'!$Z$272/10^6</f>
        <v>0.76532773666297471</v>
      </c>
      <c r="N17" s="39">
        <f>'[2]By company'!$AA$272/10^6</f>
        <v>0.73665707770319144</v>
      </c>
      <c r="O17" s="39">
        <f>'[2]By company'!$AB$272/10^6</f>
        <v>0.68347660489311224</v>
      </c>
      <c r="P17" s="39">
        <f>'[2]By company'!$AD$272/10^6</f>
        <v>0.74577512000000001</v>
      </c>
      <c r="Q17" s="39">
        <f>'[2]By company'!$AE$272/10^6</f>
        <v>0.78311755000000005</v>
      </c>
      <c r="R17" s="39">
        <f>'[2]By company'!$AF$272/10^6</f>
        <v>0.80697743999999993</v>
      </c>
      <c r="S17" s="39">
        <f>'[2]By company'!$AG$272/10^6</f>
        <v>0.76168758999999997</v>
      </c>
      <c r="T17" s="39">
        <f>'[2]By company'!$AI$272/10^6</f>
        <v>0.79258818312648271</v>
      </c>
      <c r="U17" s="39">
        <f>'[2]By company'!$AJ$272/10^6</f>
        <v>0.88356465373400994</v>
      </c>
      <c r="V17" s="39">
        <f>'[4]By company'!$AK$272/10^6</f>
        <v>0.87562451937526775</v>
      </c>
      <c r="W17" s="39">
        <f>'[3]By company'!$AL$276/10^6</f>
        <v>0.86179896501217901</v>
      </c>
      <c r="X17" s="39">
        <f>'[5]By company'!$AN$299/10^6</f>
        <v>0.90334796000033335</v>
      </c>
      <c r="Y17" s="39">
        <f>'[1]Segment Analysis in THB'!Y17</f>
        <v>0.9870720176590746</v>
      </c>
      <c r="Z17" s="39">
        <f>'[6]By company'!$AP$296/10^6</f>
        <v>0.98710848999482281</v>
      </c>
      <c r="AA17" s="39">
        <f>'[1]Segment Analysis in THB'!AA17</f>
        <v>0.92152535999583385</v>
      </c>
      <c r="AB17" s="39">
        <f>'[1]Segment Analysis in THB'!AB17</f>
        <v>0.87937216997981882</v>
      </c>
      <c r="AC17" s="39">
        <f>'[1]Segment Analysis in THB'!AC17</f>
        <v>0.94884602001121798</v>
      </c>
      <c r="AD17" s="39">
        <f>'[1]Segment Analysis in THB'!AD17</f>
        <v>0.98910282001138161</v>
      </c>
      <c r="AE17" s="39">
        <f t="shared" ref="AE17:AE20" si="9">I17-AB17-AC17-AD17</f>
        <v>0.91631840935087294</v>
      </c>
      <c r="AF17" s="39">
        <f>'[1]Segment Analysis in THB'!AF17</f>
        <v>0.94651698273525509</v>
      </c>
      <c r="AG17" s="43">
        <f>'[1]Segment Analysis in THB'!AG17</f>
        <v>1.0663749708161003</v>
      </c>
      <c r="AH17" s="39">
        <f>'[1]Segment Analysis in THB'!AH17</f>
        <v>1.8904199776594079</v>
      </c>
      <c r="AI17" s="39">
        <f>'[1]Segment Analysis in THB'!AI17</f>
        <v>1.9086338499906566</v>
      </c>
      <c r="AJ17" s="39">
        <f>'[1]Segment Analysis in THB'!AJ17</f>
        <v>1.8282181899910368</v>
      </c>
      <c r="AK17" s="39">
        <f>'[1]Segment Analysis in THB'!AK17</f>
        <v>1.9054212293622546</v>
      </c>
      <c r="AL17" s="39">
        <f>'[1]Segment Analysis in THB'!AL17</f>
        <v>2.0128919535513554</v>
      </c>
      <c r="AM17" s="27">
        <f>E17-SUM(L17:O17)</f>
        <v>0</v>
      </c>
      <c r="AN17" s="27">
        <f>F17-SUM(P17:S17)</f>
        <v>0</v>
      </c>
      <c r="AO17" s="27">
        <f>G17-SUM(T17:W17)</f>
        <v>0</v>
      </c>
      <c r="AP17" s="28">
        <f t="shared" ref="AP17:AP20" si="10">H17-SUM(X17:AA17)</f>
        <v>0</v>
      </c>
      <c r="AQ17" s="23">
        <f t="shared" si="7"/>
        <v>0.41021076118621747</v>
      </c>
      <c r="AR17" s="23">
        <f t="shared" si="7"/>
        <v>0.53243794527885191</v>
      </c>
      <c r="AS17" s="23">
        <f t="shared" si="7"/>
        <v>0.48622779621675399</v>
      </c>
      <c r="AT17" s="23">
        <f t="shared" si="7"/>
        <v>0.49914394009821755</v>
      </c>
      <c r="AU17" s="23">
        <f t="shared" si="7"/>
        <v>0.49565542946517221</v>
      </c>
      <c r="AV17" s="23">
        <f t="shared" si="7"/>
        <v>0.48601538320971027</v>
      </c>
      <c r="AW17" s="23">
        <f t="shared" si="7"/>
        <v>0.43522576981440136</v>
      </c>
      <c r="AX17" s="23">
        <f t="shared" si="7"/>
        <v>0.41014276839148134</v>
      </c>
      <c r="AY17" s="29">
        <f t="shared" si="7"/>
        <v>0.41264586664767328</v>
      </c>
      <c r="AZ17" s="25">
        <f t="shared" si="7"/>
        <v>0.40971087773323378</v>
      </c>
      <c r="BA17" s="23">
        <f t="shared" si="7"/>
        <v>0.49989848451130886</v>
      </c>
      <c r="BB17" s="23">
        <f t="shared" si="7"/>
        <v>0.52936855057007171</v>
      </c>
      <c r="BC17" s="23">
        <f t="shared" si="7"/>
        <v>0.50078660659257501</v>
      </c>
      <c r="BD17" s="23">
        <f t="shared" si="7"/>
        <v>0.46690860147087193</v>
      </c>
      <c r="BE17" s="23">
        <f t="shared" si="7"/>
        <v>0.49538367124546728</v>
      </c>
      <c r="BF17" s="23">
        <f t="shared" si="7"/>
        <v>0.49350598862492617</v>
      </c>
      <c r="BG17" s="23">
        <f t="shared" si="8"/>
        <v>0.49431527059739755</v>
      </c>
      <c r="BH17" s="23">
        <f t="shared" si="8"/>
        <v>0.4995959713294012</v>
      </c>
      <c r="BI17" s="23">
        <f t="shared" si="8"/>
        <v>0.48723057788603491</v>
      </c>
      <c r="BJ17" s="23">
        <f t="shared" si="8"/>
        <v>0.4869237609809457</v>
      </c>
      <c r="BK17" s="23">
        <f t="shared" si="8"/>
        <v>0.48604523499103414</v>
      </c>
      <c r="BL17" s="23">
        <f t="shared" si="8"/>
        <v>0.48394947558912832</v>
      </c>
      <c r="BM17" s="23">
        <f t="shared" si="8"/>
        <v>0.51187831222837477</v>
      </c>
      <c r="BN17" s="23">
        <f t="shared" si="8"/>
        <v>0.42557966946190817</v>
      </c>
      <c r="BO17" s="23">
        <f t="shared" si="8"/>
        <v>0.41482552146003882</v>
      </c>
      <c r="BP17" s="23">
        <f t="shared" si="8"/>
        <v>0.40681464962038</v>
      </c>
      <c r="BQ17" s="23">
        <f t="shared" si="8"/>
        <v>0.40188157737672325</v>
      </c>
      <c r="BR17" s="23">
        <f t="shared" si="8"/>
        <v>0.42685097655362053</v>
      </c>
      <c r="BS17" s="23">
        <f t="shared" si="8"/>
        <v>0.41443517814941983</v>
      </c>
      <c r="BT17" s="23">
        <f t="shared" si="8"/>
        <v>0.39743095778465704</v>
      </c>
      <c r="BU17" s="23">
        <f t="shared" si="8"/>
        <v>0.40708244275887856</v>
      </c>
      <c r="BV17" s="26">
        <f>AG17/AG$16</f>
        <v>0.41880225705870794</v>
      </c>
      <c r="BW17" s="2"/>
      <c r="BX17" s="53"/>
      <c r="BY17" s="53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</row>
    <row r="18" spans="1:116" s="21" customFormat="1">
      <c r="A18" s="28" t="s">
        <v>29</v>
      </c>
      <c r="B18" s="35">
        <f>'[2]By company'!$R$296/10^6</f>
        <v>0.28399793700000003</v>
      </c>
      <c r="C18" s="35">
        <f>'[2]By company'!$S$296/10^6</f>
        <v>0.41836099999999998</v>
      </c>
      <c r="D18" s="35">
        <f>'[2]By company'!$X$296/10^6</f>
        <v>0.78258414616225891</v>
      </c>
      <c r="E18" s="35">
        <f>'[2]By company'!$AC$296/10^6</f>
        <v>0.90945744924659655</v>
      </c>
      <c r="F18" s="35">
        <f>'[2]By company'!$AH$296/10^6</f>
        <v>1.1478224300000002</v>
      </c>
      <c r="G18" s="35">
        <f>'[3]By company'!$AM$300/10^6</f>
        <v>1.314935672855754</v>
      </c>
      <c r="H18" s="35">
        <f>'[1]Segment Analysis in THB'!H18</f>
        <v>1.3844121467470429</v>
      </c>
      <c r="I18" s="36">
        <f>'[1]Segment Analysis in THB'!I18</f>
        <v>1.3698394799987377</v>
      </c>
      <c r="J18" s="35">
        <f>'[1]Segment Analysis in THB'!J18</f>
        <v>1.3873714799966712</v>
      </c>
      <c r="K18" s="37">
        <f>'[1]Segment Analysis in THB'!K18</f>
        <v>1.4190984873437142</v>
      </c>
      <c r="L18" s="35">
        <f>'[2]By company'!$Y$296/10^6</f>
        <v>0.21218469386409841</v>
      </c>
      <c r="M18" s="35">
        <f>'[2]By company'!$Z$296/10^6</f>
        <v>0.22468348722561141</v>
      </c>
      <c r="N18" s="35">
        <f>'[2]By company'!$AA$296/10^6</f>
        <v>0.21469619617253285</v>
      </c>
      <c r="O18" s="35">
        <f>'[2]By company'!$AB$296/10^6</f>
        <v>0.25789307198435396</v>
      </c>
      <c r="P18" s="35">
        <f>'[2]By company'!$AD$296/10^6</f>
        <v>0.25080775</v>
      </c>
      <c r="Q18" s="35">
        <f>'[2]By company'!$AE$296/10^6</f>
        <v>0.29720855000000002</v>
      </c>
      <c r="R18" s="35">
        <f>'[2]By company'!$AF$296/10^6</f>
        <v>0.28916712</v>
      </c>
      <c r="S18" s="35">
        <f>'[2]By company'!$AG$296/10^6</f>
        <v>0.31063900999999999</v>
      </c>
      <c r="T18" s="35">
        <f>'[2]By company'!$AI$296/10^6</f>
        <v>0.29893296616864234</v>
      </c>
      <c r="U18" s="35">
        <f>'[2]By company'!$AJ$296/10^6</f>
        <v>0.34626853558878951</v>
      </c>
      <c r="V18" s="39">
        <f>'[4]By company'!$AK$296/10^6</f>
        <v>0.33166650375002094</v>
      </c>
      <c r="W18" s="35">
        <f>'[3]By company'!$AL$300/10^6</f>
        <v>0.33806766734830124</v>
      </c>
      <c r="X18" s="39">
        <f>'[5]By company'!$AN$323/10^6</f>
        <v>0.34233904000454285</v>
      </c>
      <c r="Y18" s="39">
        <f>'[1]Segment Analysis in THB'!Y18</f>
        <v>0.3446118167451126</v>
      </c>
      <c r="Z18" s="39">
        <f>'[6]By company'!$AP$320/10^6</f>
        <v>0.35205856999748592</v>
      </c>
      <c r="AA18" s="35">
        <f>'[1]Segment Analysis in THB'!AA18</f>
        <v>0.34540271999990174</v>
      </c>
      <c r="AB18" s="35">
        <f>'[1]Segment Analysis in THB'!AB18</f>
        <v>0.34196555962856962</v>
      </c>
      <c r="AC18" s="35">
        <f>'[1]Segment Analysis in THB'!AC18</f>
        <v>0.3479446303707141</v>
      </c>
      <c r="AD18" s="35">
        <f>'[1]Segment Analysis in THB'!AD18</f>
        <v>0.32639297999985739</v>
      </c>
      <c r="AE18" s="35">
        <f t="shared" si="9"/>
        <v>0.35353630999959662</v>
      </c>
      <c r="AF18" s="35">
        <f>'[1]Segment Analysis in THB'!AF18</f>
        <v>0.36255086685135535</v>
      </c>
      <c r="AG18" s="42">
        <f>'[1]Segment Analysis in THB'!AG18</f>
        <v>0.37661833049290505</v>
      </c>
      <c r="AH18" s="35">
        <f>'[1]Segment Analysis in THB'!AH18</f>
        <v>0.68695085674965539</v>
      </c>
      <c r="AI18" s="35">
        <f>'[1]Segment Analysis in THB'!AI18</f>
        <v>0.69746128999738766</v>
      </c>
      <c r="AJ18" s="35">
        <f>'[1]Segment Analysis in THB'!AJ18</f>
        <v>0.68991018999928366</v>
      </c>
      <c r="AK18" s="35">
        <f>'[1]Segment Analysis in THB'!AK18</f>
        <v>0.67992928999945401</v>
      </c>
      <c r="AL18" s="35">
        <f>'[1]Segment Analysis in THB'!AL18</f>
        <v>0.73916919734426045</v>
      </c>
      <c r="AM18" s="27">
        <f>E18-SUM(L18:O18)</f>
        <v>0</v>
      </c>
      <c r="AN18" s="27">
        <f>F18-SUM(P18:S18)</f>
        <v>0</v>
      </c>
      <c r="AO18" s="27">
        <f>G18-SUM(T18:W18)</f>
        <v>0</v>
      </c>
      <c r="AP18" s="28">
        <f t="shared" si="10"/>
        <v>0</v>
      </c>
      <c r="AQ18" s="23">
        <f t="shared" si="7"/>
        <v>8.9153259613278288E-2</v>
      </c>
      <c r="AR18" s="23">
        <f t="shared" si="7"/>
        <v>9.5925492145482821E-2</v>
      </c>
      <c r="AS18" s="23">
        <f t="shared" si="7"/>
        <v>0.14892534340386324</v>
      </c>
      <c r="AT18" s="23">
        <f t="shared" si="7"/>
        <v>0.15669721519680971</v>
      </c>
      <c r="AU18" s="23">
        <f t="shared" si="7"/>
        <v>0.18366870760515863</v>
      </c>
      <c r="AV18" s="23">
        <f t="shared" si="7"/>
        <v>0.18721683794240526</v>
      </c>
      <c r="AW18" s="23">
        <f t="shared" si="7"/>
        <v>0.15860050150463142</v>
      </c>
      <c r="AX18" s="23">
        <f t="shared" si="7"/>
        <v>0.15047777609867447</v>
      </c>
      <c r="AY18" s="29">
        <f t="shared" si="7"/>
        <v>0.15320197337229766</v>
      </c>
      <c r="AZ18" s="25">
        <f t="shared" si="7"/>
        <v>0.14838530247527604</v>
      </c>
      <c r="BA18" s="23">
        <f t="shared" si="7"/>
        <v>0.14907467701725857</v>
      </c>
      <c r="BB18" s="23">
        <f t="shared" si="7"/>
        <v>0.15541103016632021</v>
      </c>
      <c r="BC18" s="23">
        <f t="shared" si="7"/>
        <v>0.14595255076459945</v>
      </c>
      <c r="BD18" s="23">
        <f t="shared" si="7"/>
        <v>0.17617646706147713</v>
      </c>
      <c r="BE18" s="23">
        <f t="shared" si="7"/>
        <v>0.16659990476997322</v>
      </c>
      <c r="BF18" s="23">
        <f t="shared" si="7"/>
        <v>0.18729525253971233</v>
      </c>
      <c r="BG18" s="23">
        <f t="shared" si="8"/>
        <v>0.17712976359124752</v>
      </c>
      <c r="BH18" s="23">
        <f t="shared" si="8"/>
        <v>0.20375019886270376</v>
      </c>
      <c r="BI18" s="23">
        <f t="shared" si="8"/>
        <v>0.18376413496476662</v>
      </c>
      <c r="BJ18" s="23">
        <f t="shared" si="8"/>
        <v>0.19082517272020189</v>
      </c>
      <c r="BK18" s="23">
        <f t="shared" si="8"/>
        <v>0.18410279770243138</v>
      </c>
      <c r="BL18" s="23">
        <f t="shared" si="8"/>
        <v>0.18984435694296539</v>
      </c>
      <c r="BM18" s="23">
        <f t="shared" si="8"/>
        <v>0.19398497341748885</v>
      </c>
      <c r="BN18" s="23">
        <f t="shared" si="8"/>
        <v>0.14858063083468709</v>
      </c>
      <c r="BO18" s="23">
        <f t="shared" si="8"/>
        <v>0.14795018112390931</v>
      </c>
      <c r="BP18" s="23">
        <f t="shared" si="8"/>
        <v>0.15248075920050805</v>
      </c>
      <c r="BQ18" s="23">
        <f t="shared" si="8"/>
        <v>0.15628156451118691</v>
      </c>
      <c r="BR18" s="23">
        <f t="shared" si="8"/>
        <v>0.15652751039475502</v>
      </c>
      <c r="BS18" s="23">
        <f t="shared" si="8"/>
        <v>0.13675902047413471</v>
      </c>
      <c r="BT18" s="23">
        <f t="shared" si="8"/>
        <v>0.15333782761641648</v>
      </c>
      <c r="BU18" s="23">
        <f t="shared" si="8"/>
        <v>0.15592756938781699</v>
      </c>
      <c r="BV18" s="26">
        <f t="shared" si="8"/>
        <v>0.14791101739700513</v>
      </c>
      <c r="BW18" s="2"/>
      <c r="BX18" s="53"/>
      <c r="BY18" s="53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</row>
    <row r="19" spans="1:116" s="21" customFormat="1">
      <c r="A19" s="28" t="s">
        <v>30</v>
      </c>
      <c r="B19" s="35">
        <f>'[2]By company'!$R$308/10^6</f>
        <v>0.33706825000000001</v>
      </c>
      <c r="C19" s="35">
        <f>'[2]By company'!$S$308/10^6</f>
        <v>0.36259000000000002</v>
      </c>
      <c r="D19" s="35">
        <f>'[2]By company'!$X$308/10^6</f>
        <v>0.71542150799999993</v>
      </c>
      <c r="E19" s="35">
        <f>'[2]By company'!$AC$308/10^6</f>
        <v>0.73994683999999988</v>
      </c>
      <c r="F19" s="35">
        <f>'[2]By company'!$AH$308/10^6</f>
        <v>0.88934566000000015</v>
      </c>
      <c r="G19" s="35">
        <f>'[3]By company'!$AM$313/10^6</f>
        <v>1.1576829811599547</v>
      </c>
      <c r="H19" s="35">
        <f>'[1]Segment Analysis in THB'!H19</f>
        <v>2.376142205862938</v>
      </c>
      <c r="I19" s="36">
        <f>'[1]Segment Analysis in THB'!I19</f>
        <v>2.7957152644800005</v>
      </c>
      <c r="J19" s="35">
        <f>'[1]Segment Analysis in THB'!J19</f>
        <v>2.7682141384075347</v>
      </c>
      <c r="K19" s="37">
        <f>'[1]Segment Analysis in THB'!K19</f>
        <v>2.9819319490998946</v>
      </c>
      <c r="L19" s="35">
        <f>'[2]By company'!$Y$308/10^6</f>
        <v>0.18956373999999998</v>
      </c>
      <c r="M19" s="35">
        <f>'[2]By company'!$Z$308/10^6</f>
        <v>0.14852106000000007</v>
      </c>
      <c r="N19" s="35">
        <f>'[2]By company'!$AA$308/10^6</f>
        <v>0.19144996000000003</v>
      </c>
      <c r="O19" s="35">
        <f>'[2]By company'!$AB$308/10^6</f>
        <v>0.21041208000000003</v>
      </c>
      <c r="P19" s="35">
        <f>'[2]By company'!$AD$308/10^6</f>
        <v>0.22638052999999997</v>
      </c>
      <c r="Q19" s="35">
        <f>'[2]By company'!$AE$308/10^6</f>
        <v>0.21990390999999998</v>
      </c>
      <c r="R19" s="35">
        <f>'[2]By company'!$AF$308/10^6</f>
        <v>0.23910105000000004</v>
      </c>
      <c r="S19" s="35">
        <f>'[2]By company'!$AG$308/10^6</f>
        <v>0.20396017000000005</v>
      </c>
      <c r="T19" s="35">
        <f>'[2]By company'!$AI$308/10^6</f>
        <v>0.23330866761908273</v>
      </c>
      <c r="U19" s="35">
        <f>'[2]By company'!$AJ$308/10^6</f>
        <v>0.28528426992607325</v>
      </c>
      <c r="V19" s="39">
        <f>'[4]By company'!$AK$309/10^6</f>
        <v>0.32717707949471009</v>
      </c>
      <c r="W19" s="35">
        <f>'[3]By company'!$AL$313/10^6</f>
        <v>0.31191296412008895</v>
      </c>
      <c r="X19" s="39">
        <f>'[5]By company'!$AN$341/10^6</f>
        <v>0.23682830999711096</v>
      </c>
      <c r="Y19" s="39">
        <f>'[1]Segment Analysis in THB'!Y19</f>
        <v>0.67730041812839892</v>
      </c>
      <c r="Z19" s="39">
        <f>'[6]By company'!$AP$338/10^6</f>
        <v>0.73532115097752992</v>
      </c>
      <c r="AA19" s="35">
        <f>'[1]Segment Analysis in THB'!AA19</f>
        <v>0.72669232675989814</v>
      </c>
      <c r="AB19" s="35">
        <f>'[1]Segment Analysis in THB'!AB19</f>
        <v>0.68703369606459985</v>
      </c>
      <c r="AC19" s="35">
        <f>'[1]Segment Analysis in THB'!AC19</f>
        <v>0.61916596460550699</v>
      </c>
      <c r="AD19" s="35">
        <f>'[1]Segment Analysis in THB'!AD19</f>
        <v>0.76606334470924187</v>
      </c>
      <c r="AE19" s="35">
        <f t="shared" si="9"/>
        <v>0.72345225910065192</v>
      </c>
      <c r="AF19" s="35">
        <f>'[1]Segment Analysis in THB'!AF19</f>
        <v>0.71718943614567809</v>
      </c>
      <c r="AG19" s="42">
        <f>'[1]Segment Analysis in THB'!AG19</f>
        <v>0.77522690914432302</v>
      </c>
      <c r="AH19" s="35">
        <f>'[1]Segment Analysis in THB'!AH19</f>
        <v>0.91412872812550994</v>
      </c>
      <c r="AI19" s="35">
        <f>'[1]Segment Analysis in THB'!AI19</f>
        <v>1.4620134777374281</v>
      </c>
      <c r="AJ19" s="35">
        <f>'[1]Segment Analysis in THB'!AJ19</f>
        <v>1.306199660670107</v>
      </c>
      <c r="AK19" s="35">
        <f>'[1]Segment Analysis in THB'!AK19</f>
        <v>1.4895156038098938</v>
      </c>
      <c r="AL19" s="35">
        <f>'[1]Segment Analysis in THB'!AL19</f>
        <v>1.492416345290001</v>
      </c>
      <c r="AM19" s="27">
        <f>E19-SUM(L19:O19)</f>
        <v>0</v>
      </c>
      <c r="AN19" s="27">
        <f>F19-SUM(P19:S19)</f>
        <v>0</v>
      </c>
      <c r="AO19" s="27">
        <f>G19-SUM(T19:W19)</f>
        <v>0</v>
      </c>
      <c r="AP19" s="28">
        <f t="shared" si="10"/>
        <v>0</v>
      </c>
      <c r="AQ19" s="23">
        <f t="shared" si="7"/>
        <v>0.10581320947991037</v>
      </c>
      <c r="AR19" s="23">
        <f t="shared" si="7"/>
        <v>8.3137826415537353E-2</v>
      </c>
      <c r="AS19" s="23">
        <f t="shared" si="7"/>
        <v>0.13614432937326468</v>
      </c>
      <c r="AT19" s="23">
        <f t="shared" si="7"/>
        <v>0.12749096652925482</v>
      </c>
      <c r="AU19" s="23">
        <f t="shared" si="7"/>
        <v>0.14230856944175313</v>
      </c>
      <c r="AV19" s="23">
        <f t="shared" si="7"/>
        <v>0.16482764255820717</v>
      </c>
      <c r="AW19" s="23">
        <f t="shared" si="7"/>
        <v>0.27221470599032654</v>
      </c>
      <c r="AX19" s="23">
        <f t="shared" si="7"/>
        <v>0.30711117743843652</v>
      </c>
      <c r="AY19" s="29">
        <f t="shared" si="7"/>
        <v>0.3056829946671144</v>
      </c>
      <c r="AZ19" s="25">
        <f t="shared" si="7"/>
        <v>0.31179997595241404</v>
      </c>
      <c r="BA19" s="23">
        <f t="shared" si="7"/>
        <v>0.13318186528941248</v>
      </c>
      <c r="BB19" s="23">
        <f t="shared" si="7"/>
        <v>0.10273033955902923</v>
      </c>
      <c r="BC19" s="23">
        <f t="shared" si="7"/>
        <v>0.13014953456988809</v>
      </c>
      <c r="BD19" s="23">
        <f t="shared" si="7"/>
        <v>0.14374041379330216</v>
      </c>
      <c r="BE19" s="23">
        <f t="shared" si="7"/>
        <v>0.15037404043446051</v>
      </c>
      <c r="BF19" s="23">
        <f t="shared" si="7"/>
        <v>0.13857931865661391</v>
      </c>
      <c r="BG19" s="23">
        <f t="shared" si="8"/>
        <v>0.14646171549835632</v>
      </c>
      <c r="BH19" s="23">
        <f t="shared" si="8"/>
        <v>0.13377883607590327</v>
      </c>
      <c r="BI19" s="23">
        <f t="shared" si="8"/>
        <v>0.14342267443536441</v>
      </c>
      <c r="BJ19" s="23">
        <f t="shared" si="8"/>
        <v>0.15721734575286114</v>
      </c>
      <c r="BK19" s="23">
        <f t="shared" si="8"/>
        <v>0.18161078974826417</v>
      </c>
      <c r="BL19" s="23">
        <f t="shared" si="8"/>
        <v>0.17515699315470215</v>
      </c>
      <c r="BM19" s="23">
        <f t="shared" si="8"/>
        <v>0.1341977631843822</v>
      </c>
      <c r="BN19" s="23">
        <f t="shared" si="8"/>
        <v>0.29202052425424285</v>
      </c>
      <c r="BO19" s="23">
        <f t="shared" si="8"/>
        <v>0.30901363222643297</v>
      </c>
      <c r="BP19" s="23">
        <f t="shared" si="8"/>
        <v>0.32080406804429468</v>
      </c>
      <c r="BQ19" s="23">
        <f t="shared" si="8"/>
        <v>0.31398103659766508</v>
      </c>
      <c r="BR19" s="23">
        <f t="shared" si="8"/>
        <v>0.27854002764062863</v>
      </c>
      <c r="BS19" s="23">
        <f t="shared" si="8"/>
        <v>0.32098139072605392</v>
      </c>
      <c r="BT19" s="23">
        <f t="shared" si="8"/>
        <v>0.31377992771042218</v>
      </c>
      <c r="BU19" s="23">
        <f t="shared" si="8"/>
        <v>0.30845218090366433</v>
      </c>
      <c r="BV19" s="26">
        <f t="shared" si="8"/>
        <v>0.30445836424106976</v>
      </c>
      <c r="BW19" s="2"/>
      <c r="BX19" s="53"/>
      <c r="BY19" s="5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</row>
    <row r="20" spans="1:116" s="21" customFormat="1">
      <c r="A20" s="28" t="s">
        <v>31</v>
      </c>
      <c r="B20" s="35">
        <f>'[2]By company'!$R$299/10^6</f>
        <v>1.2577089448850001</v>
      </c>
      <c r="C20" s="35">
        <f>'[2]By company'!$S$299/10^6</f>
        <v>1.2582329999999999</v>
      </c>
      <c r="D20" s="35">
        <f>'[2]By company'!$X$299/10^6</f>
        <v>1.20180333892</v>
      </c>
      <c r="E20" s="35">
        <f>'[2]By company'!$AC$299/10^6</f>
        <v>1.2575221299999999</v>
      </c>
      <c r="F20" s="35">
        <f>'[2]By company'!$AH$299/10^6</f>
        <v>1.1146916800000002</v>
      </c>
      <c r="G20" s="35">
        <f>'[3]By company'!$AM$303/10^6</f>
        <v>1.1374022999999998</v>
      </c>
      <c r="H20" s="35">
        <f>'[1]Segment Analysis in THB'!H20</f>
        <v>1.1693184852499998</v>
      </c>
      <c r="I20" s="36">
        <f>'[1]Segment Analysis in THB'!I20</f>
        <v>1.2040735446200002</v>
      </c>
      <c r="J20" s="35">
        <f>'[1]Segment Analysis in THB'!J20</f>
        <v>1.16339530158</v>
      </c>
      <c r="K20" s="37">
        <f>'[1]Segment Analysis in THB'!K20</f>
        <v>1.2442618299100001</v>
      </c>
      <c r="L20" s="35">
        <f>'[2]By company'!$Y$299/10^6</f>
        <v>0.31006855</v>
      </c>
      <c r="M20" s="35">
        <f>'[2]By company'!$Z$299/10^6</f>
        <v>0.30720478500000004</v>
      </c>
      <c r="N20" s="35">
        <f>'[2]By company'!$AA$299/10^6</f>
        <v>0.32819672500000002</v>
      </c>
      <c r="O20" s="35">
        <f>'[2]By company'!$AB$299/10^6</f>
        <v>0.3120520699999999</v>
      </c>
      <c r="P20" s="35">
        <f>'[2]By company'!$AD$299/10^6</f>
        <v>0.28248614</v>
      </c>
      <c r="Q20" s="35">
        <f>'[2]By company'!$AE$299/10^6</f>
        <v>0.28661507000000003</v>
      </c>
      <c r="R20" s="35">
        <f>'[2]By company'!$AF$299/10^6</f>
        <v>0.29727008999999999</v>
      </c>
      <c r="S20" s="35">
        <f>'[2]By company'!$AG$299/10^6</f>
        <v>0.24832038000000001</v>
      </c>
      <c r="T20" s="35">
        <f>'[2]By company'!$AI$299/10^6</f>
        <v>0.30189112199999996</v>
      </c>
      <c r="U20" s="35">
        <f>'[2]By company'!$AJ$299/10^6</f>
        <v>0.29946774800000003</v>
      </c>
      <c r="V20" s="39">
        <f>'[4]By company'!$AK$299/10^6</f>
        <v>0.26706076000000001</v>
      </c>
      <c r="W20" s="35">
        <f>'[3]By company'!$AL$303/10^6</f>
        <v>0.26898266999999992</v>
      </c>
      <c r="X20" s="39">
        <f>'[5]By company'!$AN$326/10^6</f>
        <v>0.28225560999999999</v>
      </c>
      <c r="Y20" s="39">
        <f>'[1]Segment Analysis in THB'!Y20</f>
        <v>0.31037470300000003</v>
      </c>
      <c r="Z20" s="39">
        <f>'[6]By company'!$AP$323/10^6</f>
        <v>0.30508690899999996</v>
      </c>
      <c r="AA20" s="35">
        <f>'[1]Segment Analysis in THB'!AA20</f>
        <v>0.27160126325</v>
      </c>
      <c r="AB20" s="35">
        <f>'[1]Segment Analysis in THB'!AB20</f>
        <v>0.27976612399999995</v>
      </c>
      <c r="AC20" s="35">
        <f>'[1]Segment Analysis in THB'!AC20</f>
        <v>0.30694100533000007</v>
      </c>
      <c r="AD20" s="35">
        <f>'[1]Segment Analysis in THB'!AD20</f>
        <v>0.30506938528999999</v>
      </c>
      <c r="AE20" s="35">
        <f t="shared" si="9"/>
        <v>0.31229703000000003</v>
      </c>
      <c r="AF20" s="35">
        <f>'[1]Segment Analysis in THB'!AF20</f>
        <v>0.29886628462000003</v>
      </c>
      <c r="AG20" s="42">
        <f>'[1]Segment Analysis in THB'!AG20</f>
        <v>0.32802913</v>
      </c>
      <c r="AH20" s="35">
        <f>'[1]Segment Analysis in THB'!AH20</f>
        <v>0.59263031300000002</v>
      </c>
      <c r="AI20" s="35">
        <f>'[1]Segment Analysis in THB'!AI20</f>
        <v>0.57668817224999991</v>
      </c>
      <c r="AJ20" s="35">
        <f>'[1]Segment Analysis in THB'!AJ20</f>
        <v>0.58670712933000002</v>
      </c>
      <c r="AK20" s="35">
        <f>'[1]Segment Analysis in THB'!AK20</f>
        <v>0.61736641529000003</v>
      </c>
      <c r="AL20" s="35">
        <f>'[1]Segment Analysis in THB'!AL20</f>
        <v>0.62689541462000009</v>
      </c>
      <c r="AM20" s="27">
        <f>E20-SUM(L20:O20)</f>
        <v>0</v>
      </c>
      <c r="AN20" s="27">
        <f>F20-SUM(P20:S20)</f>
        <v>0</v>
      </c>
      <c r="AO20" s="27">
        <f>G20-SUM(T20:W20)</f>
        <v>0</v>
      </c>
      <c r="AP20" s="28">
        <f t="shared" si="10"/>
        <v>0</v>
      </c>
      <c r="AQ20" s="32">
        <f t="shared" si="7"/>
        <v>0.39482276972059382</v>
      </c>
      <c r="AR20" s="32">
        <f t="shared" si="7"/>
        <v>0.28849873616012794</v>
      </c>
      <c r="AS20" s="32">
        <f t="shared" si="7"/>
        <v>0.22870253100611806</v>
      </c>
      <c r="AT20" s="32">
        <f t="shared" si="7"/>
        <v>0.21666787817571767</v>
      </c>
      <c r="AU20" s="32">
        <f t="shared" si="7"/>
        <v>0.17836729348791611</v>
      </c>
      <c r="AV20" s="32">
        <f t="shared" si="7"/>
        <v>0.16194013628967704</v>
      </c>
      <c r="AW20" s="32">
        <f t="shared" si="7"/>
        <v>0.13395902269064086</v>
      </c>
      <c r="AX20" s="32">
        <f t="shared" si="7"/>
        <v>0.13226827807140781</v>
      </c>
      <c r="AY20" s="33">
        <f t="shared" si="7"/>
        <v>0.12846916531291461</v>
      </c>
      <c r="AZ20" s="25">
        <f t="shared" si="7"/>
        <v>0.13010384383907617</v>
      </c>
      <c r="BA20" s="23">
        <f t="shared" si="7"/>
        <v>0.21784497318202026</v>
      </c>
      <c r="BB20" s="23">
        <f t="shared" si="7"/>
        <v>0.21249007970457898</v>
      </c>
      <c r="BC20" s="23">
        <f t="shared" si="7"/>
        <v>0.22311130807293744</v>
      </c>
      <c r="BD20" s="23">
        <f t="shared" si="7"/>
        <v>0.2131745176743487</v>
      </c>
      <c r="BE20" s="23">
        <f t="shared" si="7"/>
        <v>0.18764238355009891</v>
      </c>
      <c r="BF20" s="23">
        <f t="shared" si="7"/>
        <v>0.18061944017874765</v>
      </c>
      <c r="BG20" s="23">
        <f t="shared" si="8"/>
        <v>0.1820932503129985</v>
      </c>
      <c r="BH20" s="23">
        <f t="shared" si="8"/>
        <v>0.16287499373199191</v>
      </c>
      <c r="BI20" s="23">
        <f t="shared" si="8"/>
        <v>0.18558261271383408</v>
      </c>
      <c r="BJ20" s="23">
        <f t="shared" si="8"/>
        <v>0.16503372054599122</v>
      </c>
      <c r="BK20" s="23">
        <f t="shared" si="8"/>
        <v>0.14824117755827032</v>
      </c>
      <c r="BL20" s="23">
        <f t="shared" si="8"/>
        <v>0.15104917431320411</v>
      </c>
      <c r="BM20" s="23">
        <f t="shared" si="8"/>
        <v>0.15993895116975418</v>
      </c>
      <c r="BN20" s="23">
        <f t="shared" si="8"/>
        <v>0.13381917544916189</v>
      </c>
      <c r="BO20" s="23">
        <f t="shared" si="8"/>
        <v>0.12821066518961877</v>
      </c>
      <c r="BP20" s="23">
        <f t="shared" si="8"/>
        <v>0.11990052313481732</v>
      </c>
      <c r="BQ20" s="23">
        <f t="shared" si="8"/>
        <v>0.12785582151442457</v>
      </c>
      <c r="BR20" s="23">
        <f t="shared" si="8"/>
        <v>0.13808148541099596</v>
      </c>
      <c r="BS20" s="23">
        <f t="shared" si="8"/>
        <v>0.12782441065039155</v>
      </c>
      <c r="BT20" s="23">
        <f t="shared" si="8"/>
        <v>0.13545128688850513</v>
      </c>
      <c r="BU20" s="23">
        <f t="shared" si="8"/>
        <v>0.12853780694963993</v>
      </c>
      <c r="BV20" s="26">
        <f t="shared" si="8"/>
        <v>0.12882836130321726</v>
      </c>
      <c r="BW20" s="2"/>
      <c r="BX20" s="53"/>
      <c r="BY20" s="53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</row>
    <row r="21" spans="1:116" s="57" customFormat="1">
      <c r="A21" s="54"/>
      <c r="B21" s="55">
        <f>B16-SUM(B17:B20)</f>
        <v>0</v>
      </c>
      <c r="C21" s="55">
        <f>C16-SUM(C17:C20)</f>
        <v>0</v>
      </c>
      <c r="D21" s="44">
        <f>D16-SUM(D17:D20)</f>
        <v>0</v>
      </c>
      <c r="E21" s="44">
        <f t="shared" ref="E21:AG21" si="11">E16-SUM(E17:E20)</f>
        <v>0</v>
      </c>
      <c r="F21" s="44">
        <f t="shared" si="11"/>
        <v>0</v>
      </c>
      <c r="G21" s="44">
        <f t="shared" si="11"/>
        <v>0</v>
      </c>
      <c r="H21" s="44">
        <f t="shared" si="11"/>
        <v>0</v>
      </c>
      <c r="I21" s="45">
        <f t="shared" si="11"/>
        <v>0</v>
      </c>
      <c r="J21" s="44">
        <f t="shared" si="11"/>
        <v>0</v>
      </c>
      <c r="K21" s="46">
        <f t="shared" si="11"/>
        <v>0</v>
      </c>
      <c r="L21" s="44">
        <f t="shared" si="11"/>
        <v>0</v>
      </c>
      <c r="M21" s="44">
        <f t="shared" si="11"/>
        <v>0</v>
      </c>
      <c r="N21" s="44">
        <f t="shared" si="11"/>
        <v>0</v>
      </c>
      <c r="O21" s="44">
        <f t="shared" si="11"/>
        <v>0</v>
      </c>
      <c r="P21" s="44">
        <f t="shared" si="11"/>
        <v>0</v>
      </c>
      <c r="Q21" s="44">
        <f t="shared" si="11"/>
        <v>0</v>
      </c>
      <c r="R21" s="44">
        <f t="shared" si="11"/>
        <v>0</v>
      </c>
      <c r="S21" s="44">
        <f t="shared" si="11"/>
        <v>0</v>
      </c>
      <c r="T21" s="44">
        <f t="shared" si="11"/>
        <v>0</v>
      </c>
      <c r="U21" s="44">
        <f t="shared" si="11"/>
        <v>0</v>
      </c>
      <c r="V21" s="44">
        <f t="shared" si="11"/>
        <v>0</v>
      </c>
      <c r="W21" s="44">
        <f t="shared" si="11"/>
        <v>0</v>
      </c>
      <c r="X21" s="44">
        <f t="shared" si="11"/>
        <v>0</v>
      </c>
      <c r="Y21" s="44">
        <f t="shared" si="11"/>
        <v>0</v>
      </c>
      <c r="Z21" s="44">
        <f t="shared" si="11"/>
        <v>0</v>
      </c>
      <c r="AA21" s="44">
        <f t="shared" si="11"/>
        <v>0</v>
      </c>
      <c r="AB21" s="44">
        <f t="shared" si="11"/>
        <v>0</v>
      </c>
      <c r="AC21" s="44">
        <f t="shared" si="11"/>
        <v>0</v>
      </c>
      <c r="AD21" s="44">
        <f t="shared" si="11"/>
        <v>0</v>
      </c>
      <c r="AE21" s="44">
        <f t="shared" si="11"/>
        <v>0</v>
      </c>
      <c r="AF21" s="44">
        <f t="shared" si="11"/>
        <v>0</v>
      </c>
      <c r="AG21" s="56">
        <f t="shared" si="11"/>
        <v>0</v>
      </c>
      <c r="AH21" s="44"/>
      <c r="AI21" s="44"/>
      <c r="AJ21" s="44"/>
      <c r="AK21" s="44"/>
      <c r="AL21" s="44">
        <f t="shared" ref="AL21" si="12">AL16-SUM(AL17:AL20)</f>
        <v>0</v>
      </c>
      <c r="AM21" s="50"/>
      <c r="AN21" s="50"/>
      <c r="AO21" s="44"/>
      <c r="AP21" s="45"/>
      <c r="AQ21" s="44">
        <f t="shared" ref="AQ21:BV21" si="13">AQ16-SUM(AQ17:AQ20)</f>
        <v>0</v>
      </c>
      <c r="AR21" s="44">
        <f t="shared" si="13"/>
        <v>0</v>
      </c>
      <c r="AS21" s="44">
        <f t="shared" si="13"/>
        <v>0</v>
      </c>
      <c r="AT21" s="44">
        <f t="shared" si="13"/>
        <v>0</v>
      </c>
      <c r="AU21" s="44">
        <f t="shared" si="13"/>
        <v>0</v>
      </c>
      <c r="AV21" s="44">
        <f t="shared" si="13"/>
        <v>0</v>
      </c>
      <c r="AW21" s="44">
        <f t="shared" si="13"/>
        <v>0</v>
      </c>
      <c r="AX21" s="44">
        <f t="shared" si="13"/>
        <v>0</v>
      </c>
      <c r="AY21" s="52">
        <f t="shared" si="13"/>
        <v>0</v>
      </c>
      <c r="AZ21" s="119">
        <f t="shared" si="13"/>
        <v>0</v>
      </c>
      <c r="BA21" s="44">
        <f t="shared" si="13"/>
        <v>0</v>
      </c>
      <c r="BB21" s="44">
        <f t="shared" si="13"/>
        <v>0</v>
      </c>
      <c r="BC21" s="44">
        <f t="shared" si="13"/>
        <v>0</v>
      </c>
      <c r="BD21" s="44">
        <f t="shared" si="13"/>
        <v>0</v>
      </c>
      <c r="BE21" s="44">
        <f t="shared" si="13"/>
        <v>0</v>
      </c>
      <c r="BF21" s="44">
        <f t="shared" si="13"/>
        <v>0</v>
      </c>
      <c r="BG21" s="44">
        <f t="shared" si="13"/>
        <v>0</v>
      </c>
      <c r="BH21" s="44">
        <f t="shared" si="13"/>
        <v>0</v>
      </c>
      <c r="BI21" s="44">
        <f t="shared" si="13"/>
        <v>0</v>
      </c>
      <c r="BJ21" s="44">
        <f t="shared" si="13"/>
        <v>0</v>
      </c>
      <c r="BK21" s="44">
        <f t="shared" si="13"/>
        <v>0</v>
      </c>
      <c r="BL21" s="44">
        <f t="shared" si="13"/>
        <v>0</v>
      </c>
      <c r="BM21" s="44">
        <f t="shared" si="13"/>
        <v>0</v>
      </c>
      <c r="BN21" s="44">
        <f t="shared" si="13"/>
        <v>0</v>
      </c>
      <c r="BO21" s="44">
        <f t="shared" si="13"/>
        <v>0</v>
      </c>
      <c r="BP21" s="44">
        <f t="shared" si="13"/>
        <v>0</v>
      </c>
      <c r="BQ21" s="44">
        <f t="shared" si="13"/>
        <v>0</v>
      </c>
      <c r="BR21" s="44">
        <f t="shared" si="13"/>
        <v>0</v>
      </c>
      <c r="BS21" s="44">
        <f t="shared" si="13"/>
        <v>0</v>
      </c>
      <c r="BT21" s="44">
        <f t="shared" si="13"/>
        <v>0</v>
      </c>
      <c r="BU21" s="44">
        <f t="shared" si="13"/>
        <v>0</v>
      </c>
      <c r="BV21" s="56">
        <f t="shared" si="13"/>
        <v>0</v>
      </c>
      <c r="BW21" s="3"/>
      <c r="BX21" s="53"/>
      <c r="BY21" s="5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</row>
    <row r="22" spans="1:116" s="21" customFormat="1">
      <c r="A22" s="22" t="s">
        <v>34</v>
      </c>
      <c r="B22" s="58">
        <f t="shared" ref="B22:AK26" si="14">B28/B16</f>
        <v>124.76174296992279</v>
      </c>
      <c r="C22" s="58">
        <f t="shared" si="14"/>
        <v>127.01538402330497</v>
      </c>
      <c r="D22" s="58">
        <f t="shared" si="14"/>
        <v>87.788838549383172</v>
      </c>
      <c r="E22" s="58">
        <f t="shared" si="14"/>
        <v>82.326715529181712</v>
      </c>
      <c r="F22" s="58">
        <f t="shared" si="14"/>
        <v>90.933702140461179</v>
      </c>
      <c r="G22" s="58">
        <f t="shared" si="14"/>
        <v>91.181396547553945</v>
      </c>
      <c r="H22" s="58">
        <f t="shared" si="14"/>
        <v>88.837680038554495</v>
      </c>
      <c r="I22" s="59">
        <f t="shared" si="14"/>
        <v>110.3169891515381</v>
      </c>
      <c r="J22" s="58">
        <f t="shared" si="14"/>
        <v>97.054357683274034</v>
      </c>
      <c r="K22" s="60">
        <f t="shared" si="14"/>
        <v>131.91582159775766</v>
      </c>
      <c r="L22" s="58">
        <f t="shared" si="14"/>
        <v>64.325436227541928</v>
      </c>
      <c r="M22" s="58">
        <f t="shared" si="14"/>
        <v>91.963781116934996</v>
      </c>
      <c r="N22" s="58">
        <f t="shared" si="14"/>
        <v>86.546088244095628</v>
      </c>
      <c r="O22" s="58">
        <f t="shared" si="14"/>
        <v>86.072134212741545</v>
      </c>
      <c r="P22" s="58">
        <f t="shared" si="14"/>
        <v>92.820602816529117</v>
      </c>
      <c r="Q22" s="58">
        <f t="shared" si="14"/>
        <v>96.418928311856618</v>
      </c>
      <c r="R22" s="58">
        <f t="shared" si="14"/>
        <v>83.131032547183935</v>
      </c>
      <c r="S22" s="58">
        <f t="shared" si="14"/>
        <v>91.716292393536605</v>
      </c>
      <c r="T22" s="58">
        <f t="shared" si="14"/>
        <v>89.649831637265081</v>
      </c>
      <c r="U22" s="58">
        <f t="shared" si="14"/>
        <v>103.12425288881353</v>
      </c>
      <c r="V22" s="58">
        <f t="shared" si="14"/>
        <v>92.823933390307559</v>
      </c>
      <c r="W22" s="58">
        <f t="shared" si="14"/>
        <v>78.749091749133655</v>
      </c>
      <c r="X22" s="58">
        <f t="shared" si="14"/>
        <v>76.366059661398708</v>
      </c>
      <c r="Y22" s="58">
        <f t="shared" si="14"/>
        <v>94.463677442157291</v>
      </c>
      <c r="Z22" s="58">
        <f t="shared" si="14"/>
        <v>91.05480632073251</v>
      </c>
      <c r="AA22" s="58">
        <f t="shared" si="14"/>
        <v>90.4644643020779</v>
      </c>
      <c r="AB22" s="58">
        <f t="shared" si="14"/>
        <v>99.996777147433136</v>
      </c>
      <c r="AC22" s="58">
        <f t="shared" si="14"/>
        <v>107.29577895848711</v>
      </c>
      <c r="AD22" s="58">
        <f t="shared" si="14"/>
        <v>122.03390006915461</v>
      </c>
      <c r="AE22" s="58">
        <f t="shared" si="14"/>
        <v>110.89556659628376</v>
      </c>
      <c r="AF22" s="58">
        <f t="shared" si="14"/>
        <v>140.30362565143679</v>
      </c>
      <c r="AG22" s="19">
        <f t="shared" si="14"/>
        <v>152.55251977889105</v>
      </c>
      <c r="AH22" s="58">
        <f t="shared" si="14"/>
        <v>86.643615261442918</v>
      </c>
      <c r="AI22" s="58">
        <f t="shared" si="14"/>
        <v>90.766902329699491</v>
      </c>
      <c r="AJ22" s="58">
        <f t="shared" si="14"/>
        <v>103.6750370413618</v>
      </c>
      <c r="AK22" s="58">
        <f t="shared" si="14"/>
        <v>116.560900576479</v>
      </c>
      <c r="AL22" s="58">
        <f>AL28/AL16</f>
        <v>146.70607916184875</v>
      </c>
      <c r="AM22" s="27"/>
      <c r="AN22" s="27"/>
      <c r="AO22" s="38"/>
      <c r="AP22" s="28"/>
      <c r="AQ22" s="23">
        <f t="shared" ref="AQ22:BF26" si="15">B22/B$22</f>
        <v>1</v>
      </c>
      <c r="AR22" s="23">
        <f t="shared" si="15"/>
        <v>1</v>
      </c>
      <c r="AS22" s="23">
        <f t="shared" si="15"/>
        <v>1</v>
      </c>
      <c r="AT22" s="23">
        <f t="shared" si="15"/>
        <v>1</v>
      </c>
      <c r="AU22" s="23">
        <f t="shared" si="15"/>
        <v>1</v>
      </c>
      <c r="AV22" s="23">
        <f t="shared" si="15"/>
        <v>1</v>
      </c>
      <c r="AW22" s="23">
        <f t="shared" si="15"/>
        <v>1</v>
      </c>
      <c r="AX22" s="23">
        <f t="shared" si="15"/>
        <v>1</v>
      </c>
      <c r="AY22" s="29">
        <f t="shared" si="15"/>
        <v>1</v>
      </c>
      <c r="AZ22" s="25">
        <f t="shared" si="15"/>
        <v>1</v>
      </c>
      <c r="BA22" s="23">
        <f t="shared" si="15"/>
        <v>1</v>
      </c>
      <c r="BB22" s="23">
        <f t="shared" si="15"/>
        <v>1</v>
      </c>
      <c r="BC22" s="23">
        <f t="shared" si="15"/>
        <v>1</v>
      </c>
      <c r="BD22" s="23">
        <f t="shared" si="15"/>
        <v>1</v>
      </c>
      <c r="BE22" s="23">
        <f t="shared" si="15"/>
        <v>1</v>
      </c>
      <c r="BF22" s="23">
        <f t="shared" si="15"/>
        <v>1</v>
      </c>
      <c r="BG22" s="23">
        <f t="shared" ref="BG22:BV26" si="16">R22/R$22</f>
        <v>1</v>
      </c>
      <c r="BH22" s="23">
        <f t="shared" si="16"/>
        <v>1</v>
      </c>
      <c r="BI22" s="23">
        <f t="shared" si="16"/>
        <v>1</v>
      </c>
      <c r="BJ22" s="23">
        <f t="shared" si="16"/>
        <v>1</v>
      </c>
      <c r="BK22" s="23">
        <f t="shared" si="16"/>
        <v>1</v>
      </c>
      <c r="BL22" s="23">
        <f t="shared" si="16"/>
        <v>1</v>
      </c>
      <c r="BM22" s="23">
        <f t="shared" si="16"/>
        <v>1</v>
      </c>
      <c r="BN22" s="23">
        <f t="shared" si="16"/>
        <v>1</v>
      </c>
      <c r="BO22" s="23">
        <f t="shared" si="16"/>
        <v>1</v>
      </c>
      <c r="BP22" s="23">
        <f t="shared" si="16"/>
        <v>1</v>
      </c>
      <c r="BQ22" s="23">
        <f t="shared" si="16"/>
        <v>1</v>
      </c>
      <c r="BR22" s="23">
        <f t="shared" si="16"/>
        <v>1</v>
      </c>
      <c r="BS22" s="23">
        <f t="shared" si="16"/>
        <v>1</v>
      </c>
      <c r="BT22" s="23">
        <f t="shared" si="16"/>
        <v>1</v>
      </c>
      <c r="BU22" s="23">
        <f t="shared" si="16"/>
        <v>1</v>
      </c>
      <c r="BV22" s="26">
        <f t="shared" si="16"/>
        <v>1</v>
      </c>
      <c r="BW22" s="2"/>
      <c r="BX22" s="53"/>
      <c r="BY22" s="53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</row>
    <row r="23" spans="1:116" s="21" customFormat="1">
      <c r="A23" s="28" t="s">
        <v>28</v>
      </c>
      <c r="B23" s="58">
        <f t="shared" si="14"/>
        <v>100.56319027633357</v>
      </c>
      <c r="C23" s="58">
        <f t="shared" si="14"/>
        <v>124.18235733258835</v>
      </c>
      <c r="D23" s="58">
        <f t="shared" si="14"/>
        <v>83.688366073463641</v>
      </c>
      <c r="E23" s="58">
        <f t="shared" si="14"/>
        <v>81.568441719200663</v>
      </c>
      <c r="F23" s="58">
        <f t="shared" si="14"/>
        <v>84.526222971533613</v>
      </c>
      <c r="G23" s="58">
        <f t="shared" si="14"/>
        <v>72.431198718103474</v>
      </c>
      <c r="H23" s="58">
        <f t="shared" si="14"/>
        <v>75.36336216166022</v>
      </c>
      <c r="I23" s="59">
        <f t="shared" si="14"/>
        <v>79.410563191624902</v>
      </c>
      <c r="J23" s="58">
        <f t="shared" si="14"/>
        <v>68.431735946739039</v>
      </c>
      <c r="K23" s="60">
        <f t="shared" si="14"/>
        <v>120.15228405694118</v>
      </c>
      <c r="L23" s="58">
        <f t="shared" si="14"/>
        <v>72.297925849499748</v>
      </c>
      <c r="M23" s="58">
        <f t="shared" si="14"/>
        <v>103.31627586098944</v>
      </c>
      <c r="N23" s="58">
        <f t="shared" si="14"/>
        <v>86.485679032796455</v>
      </c>
      <c r="O23" s="58">
        <f t="shared" si="14"/>
        <v>61.567308351368695</v>
      </c>
      <c r="P23" s="58">
        <f t="shared" si="14"/>
        <v>77.212409228910943</v>
      </c>
      <c r="Q23" s="58">
        <f t="shared" si="14"/>
        <v>98.173810564104187</v>
      </c>
      <c r="R23" s="58">
        <f t="shared" si="14"/>
        <v>79.518838847354459</v>
      </c>
      <c r="S23" s="58">
        <f t="shared" si="14"/>
        <v>82.960805559763159</v>
      </c>
      <c r="T23" s="58">
        <f t="shared" si="14"/>
        <v>71.749799071364706</v>
      </c>
      <c r="U23" s="58">
        <f t="shared" si="14"/>
        <v>79.727200377496189</v>
      </c>
      <c r="V23" s="58">
        <f t="shared" si="14"/>
        <v>77.032276820899341</v>
      </c>
      <c r="W23" s="58">
        <f t="shared" si="14"/>
        <v>60.902713447689329</v>
      </c>
      <c r="X23" s="58">
        <f t="shared" si="14"/>
        <v>72.561354705673025</v>
      </c>
      <c r="Y23" s="58">
        <f t="shared" si="14"/>
        <v>87.836063382306818</v>
      </c>
      <c r="Z23" s="58">
        <f t="shared" si="14"/>
        <v>72.817613223723129</v>
      </c>
      <c r="AA23" s="58">
        <f t="shared" si="14"/>
        <v>67.477158953698023</v>
      </c>
      <c r="AB23" s="58">
        <f t="shared" si="14"/>
        <v>64.549563864540815</v>
      </c>
      <c r="AC23" s="58">
        <f t="shared" si="14"/>
        <v>68.394010435836435</v>
      </c>
      <c r="AD23" s="58">
        <f t="shared" si="14"/>
        <v>85.064999272528127</v>
      </c>
      <c r="AE23" s="58">
        <f t="shared" si="14"/>
        <v>98.9764069057169</v>
      </c>
      <c r="AF23" s="58">
        <f t="shared" si="14"/>
        <v>122.67481094650694</v>
      </c>
      <c r="AG23" s="19">
        <f t="shared" si="14"/>
        <v>168.65413872318675</v>
      </c>
      <c r="AH23" s="58">
        <f t="shared" si="14"/>
        <v>80.536956789220142</v>
      </c>
      <c r="AI23" s="58">
        <f t="shared" si="14"/>
        <v>70.239138549939966</v>
      </c>
      <c r="AJ23" s="58">
        <f t="shared" si="14"/>
        <v>66.544833274007473</v>
      </c>
      <c r="AK23" s="58">
        <f t="shared" si="14"/>
        <v>91.755004987716703</v>
      </c>
      <c r="AL23" s="58">
        <f t="shared" ref="AL23:AL26" si="17">AL29/AL17</f>
        <v>147.03339821667552</v>
      </c>
      <c r="AM23" s="27"/>
      <c r="AN23" s="27"/>
      <c r="AO23" s="38"/>
      <c r="AP23" s="28"/>
      <c r="AQ23" s="23">
        <f t="shared" si="15"/>
        <v>0.80604188337267024</v>
      </c>
      <c r="AR23" s="23">
        <f t="shared" si="15"/>
        <v>0.97769540506843788</v>
      </c>
      <c r="AS23" s="23">
        <f t="shared" si="15"/>
        <v>0.95329164226710983</v>
      </c>
      <c r="AT23" s="23">
        <f t="shared" si="15"/>
        <v>0.99078945631309356</v>
      </c>
      <c r="AU23" s="23">
        <f t="shared" si="15"/>
        <v>0.92953680518769355</v>
      </c>
      <c r="AV23" s="23">
        <f t="shared" si="15"/>
        <v>0.79436377880358899</v>
      </c>
      <c r="AW23" s="23">
        <f t="shared" si="15"/>
        <v>0.84832654487322745</v>
      </c>
      <c r="AX23" s="23">
        <f t="shared" si="15"/>
        <v>0.71983983430278131</v>
      </c>
      <c r="AY23" s="29">
        <f t="shared" si="15"/>
        <v>0.70508669141944458</v>
      </c>
      <c r="AZ23" s="25">
        <f t="shared" si="15"/>
        <v>0.91082542337729389</v>
      </c>
      <c r="BA23" s="23">
        <f t="shared" si="15"/>
        <v>1.1239399231395228</v>
      </c>
      <c r="BB23" s="23">
        <f t="shared" si="15"/>
        <v>1.123445280372056</v>
      </c>
      <c r="BC23" s="23">
        <f t="shared" si="15"/>
        <v>0.99930199951812038</v>
      </c>
      <c r="BD23" s="23">
        <f t="shared" si="15"/>
        <v>0.71529896306736029</v>
      </c>
      <c r="BE23" s="23">
        <f t="shared" si="15"/>
        <v>0.83184559123722124</v>
      </c>
      <c r="BF23" s="23">
        <f t="shared" si="15"/>
        <v>1.0182005990210925</v>
      </c>
      <c r="BG23" s="23">
        <f t="shared" si="16"/>
        <v>0.95654819158201543</v>
      </c>
      <c r="BH23" s="23">
        <f t="shared" si="16"/>
        <v>0.90453727897977632</v>
      </c>
      <c r="BI23" s="23">
        <f t="shared" si="16"/>
        <v>0.80033389646144293</v>
      </c>
      <c r="BJ23" s="23">
        <f t="shared" si="16"/>
        <v>0.77311784710291609</v>
      </c>
      <c r="BK23" s="23">
        <f t="shared" si="16"/>
        <v>0.82987516265867334</v>
      </c>
      <c r="BL23" s="23">
        <f t="shared" si="16"/>
        <v>0.77337670943181813</v>
      </c>
      <c r="BM23" s="23">
        <f t="shared" si="16"/>
        <v>0.95017806375508362</v>
      </c>
      <c r="BN23" s="23">
        <f t="shared" si="16"/>
        <v>0.92983955061553958</v>
      </c>
      <c r="BO23" s="23">
        <f t="shared" si="16"/>
        <v>0.79971191160661548</v>
      </c>
      <c r="BP23" s="23">
        <f t="shared" si="16"/>
        <v>0.74589684993191441</v>
      </c>
      <c r="BQ23" s="23">
        <f t="shared" si="16"/>
        <v>0.64551644268865083</v>
      </c>
      <c r="BR23" s="23">
        <f t="shared" si="16"/>
        <v>0.63743430636072063</v>
      </c>
      <c r="BS23" s="23">
        <f t="shared" si="16"/>
        <v>0.69706040062903163</v>
      </c>
      <c r="BT23" s="23">
        <f t="shared" si="16"/>
        <v>0.89251906044216667</v>
      </c>
      <c r="BU23" s="23">
        <f t="shared" si="16"/>
        <v>0.87435239379539642</v>
      </c>
      <c r="BV23" s="26">
        <f t="shared" si="16"/>
        <v>1.1055480366213113</v>
      </c>
      <c r="BW23" s="2"/>
      <c r="BX23" s="53"/>
      <c r="BY23" s="53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</row>
    <row r="24" spans="1:116" s="21" customFormat="1">
      <c r="A24" s="28" t="s">
        <v>29</v>
      </c>
      <c r="B24" s="58">
        <f t="shared" si="14"/>
        <v>114.40093036298281</v>
      </c>
      <c r="C24" s="58">
        <f t="shared" si="14"/>
        <v>184.10464981035946</v>
      </c>
      <c r="D24" s="58">
        <f t="shared" si="14"/>
        <v>89.56870143254298</v>
      </c>
      <c r="E24" s="58">
        <f t="shared" si="14"/>
        <v>106.14807696079357</v>
      </c>
      <c r="F24" s="58">
        <f t="shared" si="14"/>
        <v>107.84160166174193</v>
      </c>
      <c r="G24" s="58">
        <f t="shared" si="14"/>
        <v>148.41532220657643</v>
      </c>
      <c r="H24" s="58">
        <f t="shared" si="14"/>
        <v>148.3200209704639</v>
      </c>
      <c r="I24" s="59">
        <f t="shared" si="14"/>
        <v>151.97389073545173</v>
      </c>
      <c r="J24" s="58">
        <f t="shared" si="14"/>
        <v>145.12084236599247</v>
      </c>
      <c r="K24" s="60">
        <f t="shared" si="14"/>
        <v>152.41811396951874</v>
      </c>
      <c r="L24" s="58">
        <f t="shared" si="14"/>
        <v>41.621943030805902</v>
      </c>
      <c r="M24" s="58">
        <f t="shared" si="14"/>
        <v>163.38020743556652</v>
      </c>
      <c r="N24" s="58">
        <f t="shared" si="14"/>
        <v>73.14077423374637</v>
      </c>
      <c r="O24" s="58">
        <f t="shared" si="14"/>
        <v>136.85415835423944</v>
      </c>
      <c r="P24" s="58">
        <f t="shared" si="14"/>
        <v>123.2703610279836</v>
      </c>
      <c r="Q24" s="58">
        <f t="shared" si="14"/>
        <v>106.62623785272314</v>
      </c>
      <c r="R24" s="58">
        <f t="shared" si="14"/>
        <v>81.543607083434992</v>
      </c>
      <c r="S24" s="58">
        <f t="shared" si="14"/>
        <v>121.09441123590038</v>
      </c>
      <c r="T24" s="58">
        <f t="shared" si="14"/>
        <v>158.29342980414742</v>
      </c>
      <c r="U24" s="58">
        <f t="shared" si="14"/>
        <v>138.94749687912247</v>
      </c>
      <c r="V24" s="58">
        <f t="shared" si="14"/>
        <v>146.11687424727941</v>
      </c>
      <c r="W24" s="58">
        <f t="shared" si="14"/>
        <v>151.63312831716101</v>
      </c>
      <c r="X24" s="58">
        <f t="shared" si="14"/>
        <v>156.95095220736431</v>
      </c>
      <c r="Y24" s="58">
        <f t="shared" si="14"/>
        <v>158.93225847123654</v>
      </c>
      <c r="Z24" s="58">
        <f t="shared" si="14"/>
        <v>148.41777583738025</v>
      </c>
      <c r="AA24" s="58">
        <f t="shared" si="14"/>
        <v>129.07806885869027</v>
      </c>
      <c r="AB24" s="58">
        <f t="shared" si="14"/>
        <v>133.29993620442394</v>
      </c>
      <c r="AC24" s="58">
        <f t="shared" si="14"/>
        <v>169.32827647507597</v>
      </c>
      <c r="AD24" s="58">
        <f t="shared" si="14"/>
        <v>154.73442433752689</v>
      </c>
      <c r="AE24" s="58">
        <f t="shared" si="14"/>
        <v>150.40818222711022</v>
      </c>
      <c r="AF24" s="58">
        <f t="shared" si="14"/>
        <v>151.91991299113261</v>
      </c>
      <c r="AG24" s="19">
        <f t="shared" si="14"/>
        <v>152.77704393542498</v>
      </c>
      <c r="AH24" s="58">
        <f t="shared" si="14"/>
        <v>157.94488291494375</v>
      </c>
      <c r="AI24" s="58">
        <f t="shared" si="14"/>
        <v>138.84020143971637</v>
      </c>
      <c r="AJ24" s="58">
        <f t="shared" si="14"/>
        <v>151.47022520733802</v>
      </c>
      <c r="AK24" s="58">
        <f t="shared" si="14"/>
        <v>152.48494973130303</v>
      </c>
      <c r="AL24" s="58">
        <f t="shared" si="17"/>
        <v>152.35663468680528</v>
      </c>
      <c r="AM24" s="27"/>
      <c r="AN24" s="27"/>
      <c r="AO24" s="38"/>
      <c r="AP24" s="28"/>
      <c r="AQ24" s="23">
        <f t="shared" si="15"/>
        <v>0.91695521110635858</v>
      </c>
      <c r="AR24" s="23">
        <f t="shared" si="15"/>
        <v>1.4494673320562466</v>
      </c>
      <c r="AS24" s="23">
        <f t="shared" si="15"/>
        <v>1.0202743641739673</v>
      </c>
      <c r="AT24" s="23">
        <f t="shared" si="15"/>
        <v>1.289351534049334</v>
      </c>
      <c r="AU24" s="23">
        <f t="shared" si="15"/>
        <v>1.1859365573301293</v>
      </c>
      <c r="AV24" s="23">
        <f t="shared" si="15"/>
        <v>1.6276930144316577</v>
      </c>
      <c r="AW24" s="23">
        <f t="shared" si="15"/>
        <v>1.6695620699020368</v>
      </c>
      <c r="AX24" s="23">
        <f t="shared" si="15"/>
        <v>1.3776109364867744</v>
      </c>
      <c r="AY24" s="29">
        <f t="shared" si="15"/>
        <v>1.4952532357133101</v>
      </c>
      <c r="AZ24" s="25">
        <f t="shared" si="15"/>
        <v>1.1554195101348601</v>
      </c>
      <c r="BA24" s="23">
        <f t="shared" si="15"/>
        <v>0.64705263534590418</v>
      </c>
      <c r="BB24" s="23">
        <f t="shared" si="15"/>
        <v>1.7765712267509224</v>
      </c>
      <c r="BC24" s="23">
        <f t="shared" si="15"/>
        <v>0.84510779999044272</v>
      </c>
      <c r="BD24" s="23">
        <f t="shared" si="15"/>
        <v>1.5899937837718967</v>
      </c>
      <c r="BE24" s="23">
        <f t="shared" si="15"/>
        <v>1.3280495632164986</v>
      </c>
      <c r="BF24" s="23">
        <f t="shared" si="15"/>
        <v>1.1058641671254847</v>
      </c>
      <c r="BG24" s="23">
        <f t="shared" si="16"/>
        <v>0.98090453811158973</v>
      </c>
      <c r="BH24" s="23">
        <f t="shared" si="16"/>
        <v>1.3203151596698659</v>
      </c>
      <c r="BI24" s="23">
        <f t="shared" si="16"/>
        <v>1.7656857454526329</v>
      </c>
      <c r="BJ24" s="23">
        <f t="shared" si="16"/>
        <v>1.3473794280859697</v>
      </c>
      <c r="BK24" s="23">
        <f t="shared" si="16"/>
        <v>1.5741293103028164</v>
      </c>
      <c r="BL24" s="23">
        <f t="shared" si="16"/>
        <v>1.9255222498338107</v>
      </c>
      <c r="BM24" s="23">
        <f t="shared" si="16"/>
        <v>2.0552448679855013</v>
      </c>
      <c r="BN24" s="23">
        <f t="shared" si="16"/>
        <v>1.6824695245276169</v>
      </c>
      <c r="BO24" s="23">
        <f t="shared" si="16"/>
        <v>1.6299828843146593</v>
      </c>
      <c r="BP24" s="23">
        <f t="shared" si="16"/>
        <v>1.4268372653783066</v>
      </c>
      <c r="BQ24" s="23">
        <f t="shared" si="16"/>
        <v>1.3330423240329969</v>
      </c>
      <c r="BR24" s="23">
        <f t="shared" si="16"/>
        <v>1.5781448079200704</v>
      </c>
      <c r="BS24" s="23">
        <f t="shared" si="16"/>
        <v>1.2679626255478307</v>
      </c>
      <c r="BT24" s="23">
        <f t="shared" si="16"/>
        <v>1.3563047364613994</v>
      </c>
      <c r="BU24" s="23">
        <f t="shared" si="16"/>
        <v>1.0827939212957671</v>
      </c>
      <c r="BV24" s="26">
        <f t="shared" si="16"/>
        <v>1.0014717826808719</v>
      </c>
      <c r="BW24" s="2"/>
      <c r="BX24" s="53"/>
      <c r="BY24" s="53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</row>
    <row r="25" spans="1:116" s="21" customFormat="1">
      <c r="A25" s="28" t="s">
        <v>30</v>
      </c>
      <c r="B25" s="58">
        <f t="shared" si="14"/>
        <v>122.57482368412403</v>
      </c>
      <c r="C25" s="58">
        <f t="shared" si="14"/>
        <v>132.42315288331946</v>
      </c>
      <c r="D25" s="58">
        <f t="shared" si="14"/>
        <v>238.6428908974801</v>
      </c>
      <c r="E25" s="58">
        <f t="shared" si="14"/>
        <v>163.19900879218747</v>
      </c>
      <c r="F25" s="58">
        <f t="shared" si="14"/>
        <v>191.07915653552655</v>
      </c>
      <c r="G25" s="58">
        <f t="shared" si="14"/>
        <v>148.57379034761112</v>
      </c>
      <c r="H25" s="58">
        <f t="shared" si="14"/>
        <v>96.405219795285845</v>
      </c>
      <c r="I25" s="59">
        <f t="shared" si="14"/>
        <v>172.99008326678685</v>
      </c>
      <c r="J25" s="58">
        <f t="shared" si="14"/>
        <v>135.80516841534882</v>
      </c>
      <c r="K25" s="60">
        <f t="shared" si="14"/>
        <v>181.46431653558273</v>
      </c>
      <c r="L25" s="58">
        <f t="shared" si="14"/>
        <v>132.74263418943968</v>
      </c>
      <c r="M25" s="58">
        <f t="shared" si="14"/>
        <v>77.474109805628061</v>
      </c>
      <c r="N25" s="58">
        <f t="shared" si="14"/>
        <v>204.66752689607878</v>
      </c>
      <c r="O25" s="58">
        <f t="shared" si="14"/>
        <v>213.41585475542931</v>
      </c>
      <c r="P25" s="58">
        <f t="shared" si="14"/>
        <v>213.92477712588655</v>
      </c>
      <c r="Q25" s="58">
        <f t="shared" si="14"/>
        <v>198.34228535306642</v>
      </c>
      <c r="R25" s="58">
        <f t="shared" si="14"/>
        <v>176.39585624346751</v>
      </c>
      <c r="S25" s="58">
        <f t="shared" si="14"/>
        <v>175.10446105484192</v>
      </c>
      <c r="T25" s="58">
        <f t="shared" si="14"/>
        <v>186.6353489107305</v>
      </c>
      <c r="U25" s="58">
        <f t="shared" si="14"/>
        <v>199.43845329578022</v>
      </c>
      <c r="V25" s="58">
        <f t="shared" si="14"/>
        <v>125.40524762475992</v>
      </c>
      <c r="W25" s="58">
        <f t="shared" si="14"/>
        <v>97.88412552248009</v>
      </c>
      <c r="X25" s="58">
        <f t="shared" si="14"/>
        <v>28.836593774428554</v>
      </c>
      <c r="Y25" s="58">
        <f t="shared" si="14"/>
        <v>99.041898950942397</v>
      </c>
      <c r="Z25" s="58">
        <f t="shared" si="14"/>
        <v>98.18490046129196</v>
      </c>
      <c r="AA25" s="58">
        <f t="shared" si="14"/>
        <v>114.2827630586677</v>
      </c>
      <c r="AB25" s="58">
        <f t="shared" si="14"/>
        <v>161.53138650878358</v>
      </c>
      <c r="AC25" s="58">
        <f t="shared" si="14"/>
        <v>177.33244036253751</v>
      </c>
      <c r="AD25" s="58">
        <f t="shared" si="14"/>
        <v>195.06920394594871</v>
      </c>
      <c r="AE25" s="58">
        <f t="shared" si="14"/>
        <v>156.77597401178579</v>
      </c>
      <c r="AF25" s="58">
        <f t="shared" si="14"/>
        <v>206.51279711626398</v>
      </c>
      <c r="AG25" s="19">
        <f t="shared" si="14"/>
        <v>167.88651896239358</v>
      </c>
      <c r="AH25" s="58">
        <f t="shared" si="14"/>
        <v>80.853428042824987</v>
      </c>
      <c r="AI25" s="58">
        <f t="shared" si="14"/>
        <v>106.18632685364774</v>
      </c>
      <c r="AJ25" s="58">
        <f t="shared" si="14"/>
        <v>169.0214165904971</v>
      </c>
      <c r="AK25" s="58">
        <f t="shared" si="14"/>
        <v>176.4703227839984</v>
      </c>
      <c r="AL25" s="58">
        <f t="shared" si="17"/>
        <v>186.44860368962659</v>
      </c>
      <c r="AM25" s="27"/>
      <c r="AN25" s="27"/>
      <c r="AO25" s="38"/>
      <c r="AP25" s="28"/>
      <c r="AQ25" s="23">
        <f t="shared" si="15"/>
        <v>0.98247123490150357</v>
      </c>
      <c r="AR25" s="23">
        <f t="shared" si="15"/>
        <v>1.0425756997988704</v>
      </c>
      <c r="AS25" s="23">
        <f t="shared" si="15"/>
        <v>2.7183739395667956</v>
      </c>
      <c r="AT25" s="23">
        <f t="shared" si="15"/>
        <v>1.9823335322340121</v>
      </c>
      <c r="AU25" s="23">
        <f t="shared" si="15"/>
        <v>2.1013018500046905</v>
      </c>
      <c r="AV25" s="23">
        <f t="shared" si="15"/>
        <v>1.6294309582122408</v>
      </c>
      <c r="AW25" s="23">
        <f t="shared" si="15"/>
        <v>1.0851838966691514</v>
      </c>
      <c r="AX25" s="23">
        <f t="shared" si="15"/>
        <v>1.5681182435930807</v>
      </c>
      <c r="AY25" s="29">
        <f t="shared" si="15"/>
        <v>1.3992691483110289</v>
      </c>
      <c r="AZ25" s="25">
        <f t="shared" si="15"/>
        <v>1.3756069161204187</v>
      </c>
      <c r="BA25" s="23">
        <f t="shared" si="15"/>
        <v>2.0636103223596001</v>
      </c>
      <c r="BB25" s="23">
        <f t="shared" si="15"/>
        <v>0.84244154453716036</v>
      </c>
      <c r="BC25" s="23">
        <f t="shared" si="15"/>
        <v>2.3648385623025736</v>
      </c>
      <c r="BD25" s="23">
        <f t="shared" si="15"/>
        <v>2.4794999764724857</v>
      </c>
      <c r="BE25" s="23">
        <f t="shared" si="15"/>
        <v>2.3047122151181685</v>
      </c>
      <c r="BF25" s="23">
        <f t="shared" si="15"/>
        <v>2.0570886736217364</v>
      </c>
      <c r="BG25" s="23">
        <f t="shared" si="16"/>
        <v>2.1219014228332584</v>
      </c>
      <c r="BH25" s="23">
        <f t="shared" si="16"/>
        <v>1.909196899319731</v>
      </c>
      <c r="BI25" s="23">
        <f t="shared" si="16"/>
        <v>2.0818259834093329</v>
      </c>
      <c r="BJ25" s="23">
        <f t="shared" si="16"/>
        <v>1.9339626490270014</v>
      </c>
      <c r="BK25" s="23">
        <f t="shared" si="16"/>
        <v>1.3510012239780222</v>
      </c>
      <c r="BL25" s="23">
        <f t="shared" si="16"/>
        <v>1.2429873583088906</v>
      </c>
      <c r="BM25" s="23">
        <f t="shared" si="16"/>
        <v>0.37761007838151939</v>
      </c>
      <c r="BN25" s="23">
        <f t="shared" si="16"/>
        <v>1.0484654168962295</v>
      </c>
      <c r="BO25" s="23">
        <f t="shared" si="16"/>
        <v>1.0783055220110438</v>
      </c>
      <c r="BP25" s="23">
        <f t="shared" si="16"/>
        <v>1.2632890045869947</v>
      </c>
      <c r="BQ25" s="23">
        <f t="shared" si="16"/>
        <v>1.6153659259500446</v>
      </c>
      <c r="BR25" s="23">
        <f t="shared" si="16"/>
        <v>1.6527438645200356</v>
      </c>
      <c r="BS25" s="23">
        <f t="shared" si="16"/>
        <v>1.5984837314500822</v>
      </c>
      <c r="BT25" s="23">
        <f t="shared" si="16"/>
        <v>1.413726254562818</v>
      </c>
      <c r="BU25" s="23">
        <f t="shared" si="16"/>
        <v>1.4718992196916842</v>
      </c>
      <c r="BV25" s="26">
        <f t="shared" si="16"/>
        <v>1.1005161973445443</v>
      </c>
      <c r="BW25" s="2"/>
      <c r="BX25" s="53"/>
      <c r="BY25" s="53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</row>
    <row r="26" spans="1:116" s="21" customFormat="1">
      <c r="A26" s="28" t="s">
        <v>31</v>
      </c>
      <c r="B26" s="58">
        <f t="shared" si="14"/>
        <v>153.53134341316402</v>
      </c>
      <c r="C26" s="58">
        <f t="shared" si="14"/>
        <v>117.52477858538266</v>
      </c>
      <c r="D26" s="58">
        <f t="shared" si="14"/>
        <v>2.0051361781936028</v>
      </c>
      <c r="E26" s="58">
        <f t="shared" si="14"/>
        <v>20.182466311665966</v>
      </c>
      <c r="F26" s="58">
        <f t="shared" si="14"/>
        <v>16.889507461337296</v>
      </c>
      <c r="G26" s="58">
        <f t="shared" si="14"/>
        <v>21.633374495875682</v>
      </c>
      <c r="H26" s="58">
        <f t="shared" si="14"/>
        <v>35.854321788991456</v>
      </c>
      <c r="I26" s="59">
        <f t="shared" si="14"/>
        <v>14.668394354881134</v>
      </c>
      <c r="J26" s="58">
        <f t="shared" si="14"/>
        <v>29.080410238585294</v>
      </c>
      <c r="K26" s="60">
        <f t="shared" si="14"/>
        <v>22.417568645000635</v>
      </c>
      <c r="L26" s="58">
        <f t="shared" si="14"/>
        <v>25.85344850237755</v>
      </c>
      <c r="M26" s="58">
        <f t="shared" si="14"/>
        <v>11.657841887172088</v>
      </c>
      <c r="N26" s="58">
        <f t="shared" si="14"/>
        <v>31.888770275596233</v>
      </c>
      <c r="O26" s="58">
        <f t="shared" si="14"/>
        <v>10.627783869617733</v>
      </c>
      <c r="P26" s="58">
        <f t="shared" si="14"/>
        <v>14.432932484971072</v>
      </c>
      <c r="Q26" s="58">
        <f t="shared" si="14"/>
        <v>9.2830625532076052</v>
      </c>
      <c r="R26" s="58">
        <f t="shared" si="14"/>
        <v>21.456639529928868</v>
      </c>
      <c r="S26" s="58">
        <f t="shared" si="14"/>
        <v>22.996128115739161</v>
      </c>
      <c r="T26" s="58">
        <f t="shared" si="14"/>
        <v>13.461132915066008</v>
      </c>
      <c r="U26" s="58">
        <f t="shared" si="14"/>
        <v>26.355102931993382</v>
      </c>
      <c r="V26" s="58">
        <f t="shared" si="14"/>
        <v>23.605058974623159</v>
      </c>
      <c r="W26" s="58">
        <f t="shared" si="14"/>
        <v>23.590981070602027</v>
      </c>
      <c r="X26" s="58">
        <f t="shared" si="14"/>
        <v>27.905716380131452</v>
      </c>
      <c r="Y26" s="61">
        <f t="shared" si="14"/>
        <v>34.554955368570234</v>
      </c>
      <c r="Z26" s="58">
        <f t="shared" si="14"/>
        <v>50.025330734833439</v>
      </c>
      <c r="AA26" s="58">
        <f t="shared" si="14"/>
        <v>29.373014992960858</v>
      </c>
      <c r="AB26" s="58">
        <f t="shared" si="14"/>
        <v>21.334162924903605</v>
      </c>
      <c r="AC26" s="58">
        <f t="shared" si="14"/>
        <v>14.790608799606474</v>
      </c>
      <c r="AD26" s="58">
        <f t="shared" si="14"/>
        <v>15.56807180232512</v>
      </c>
      <c r="AE26" s="58">
        <f t="shared" si="14"/>
        <v>7.6980017555757083</v>
      </c>
      <c r="AF26" s="58">
        <f t="shared" si="14"/>
        <v>8.9643947370031167</v>
      </c>
      <c r="AG26" s="19">
        <f t="shared" si="14"/>
        <v>55.058416474656823</v>
      </c>
      <c r="AH26" s="58">
        <f t="shared" si="14"/>
        <v>31.388082251302656</v>
      </c>
      <c r="AI26" s="58">
        <f t="shared" si="14"/>
        <v>40.298765643953075</v>
      </c>
      <c r="AJ26" s="58">
        <f t="shared" si="14"/>
        <v>17.910844916234453</v>
      </c>
      <c r="AK26" s="58">
        <f t="shared" si="14"/>
        <v>11.586968456531224</v>
      </c>
      <c r="AL26" s="58">
        <f t="shared" si="17"/>
        <v>33.083540444854407</v>
      </c>
      <c r="AM26" s="27"/>
      <c r="AN26" s="27"/>
      <c r="AO26" s="38"/>
      <c r="AP26" s="28"/>
      <c r="AQ26" s="23">
        <f t="shared" si="15"/>
        <v>1.2305963331257477</v>
      </c>
      <c r="AR26" s="23">
        <f t="shared" si="15"/>
        <v>0.92527987447425297</v>
      </c>
      <c r="AS26" s="23">
        <f t="shared" si="15"/>
        <v>2.2840445452136482E-2</v>
      </c>
      <c r="AT26" s="23">
        <f t="shared" si="15"/>
        <v>0.24515087456042192</v>
      </c>
      <c r="AU26" s="23">
        <f t="shared" si="15"/>
        <v>0.18573429942672781</v>
      </c>
      <c r="AV26" s="23">
        <f t="shared" si="15"/>
        <v>0.23725645049309155</v>
      </c>
      <c r="AW26" s="23">
        <f t="shared" si="15"/>
        <v>0.40359363024148209</v>
      </c>
      <c r="AX26" s="23">
        <f t="shared" si="15"/>
        <v>0.13296586924369136</v>
      </c>
      <c r="AY26" s="29">
        <f t="shared" si="15"/>
        <v>0.29963013441896075</v>
      </c>
      <c r="AZ26" s="25">
        <f t="shared" si="15"/>
        <v>0.16993843781193335</v>
      </c>
      <c r="BA26" s="23">
        <f t="shared" si="15"/>
        <v>0.4019164115875517</v>
      </c>
      <c r="BB26" s="23">
        <f t="shared" si="15"/>
        <v>0.12676557820462772</v>
      </c>
      <c r="BC26" s="23">
        <f t="shared" si="15"/>
        <v>0.36845998383724476</v>
      </c>
      <c r="BD26" s="23">
        <f t="shared" si="15"/>
        <v>0.1234753148254626</v>
      </c>
      <c r="BE26" s="23">
        <f t="shared" si="15"/>
        <v>0.15549276827580474</v>
      </c>
      <c r="BF26" s="23">
        <f t="shared" si="15"/>
        <v>9.627842494974162E-2</v>
      </c>
      <c r="BG26" s="23">
        <f t="shared" si="16"/>
        <v>0.25810625554001632</v>
      </c>
      <c r="BH26" s="23">
        <f t="shared" si="16"/>
        <v>0.25073111347618904</v>
      </c>
      <c r="BI26" s="23">
        <f t="shared" si="16"/>
        <v>0.15015235019661285</v>
      </c>
      <c r="BJ26" s="23">
        <f t="shared" si="16"/>
        <v>0.25556648599829296</v>
      </c>
      <c r="BK26" s="23">
        <f t="shared" si="16"/>
        <v>0.25429927511656103</v>
      </c>
      <c r="BL26" s="23">
        <f t="shared" si="16"/>
        <v>0.29957146865584716</v>
      </c>
      <c r="BM26" s="23">
        <f t="shared" si="16"/>
        <v>0.36542040408871784</v>
      </c>
      <c r="BN26" s="23">
        <f t="shared" si="16"/>
        <v>0.36580150491948804</v>
      </c>
      <c r="BO26" s="23">
        <f t="shared" si="16"/>
        <v>0.54939802473055221</v>
      </c>
      <c r="BP26" s="23">
        <f t="shared" si="16"/>
        <v>0.32469119470910507</v>
      </c>
      <c r="BQ26" s="23">
        <f t="shared" si="16"/>
        <v>0.21334850515681086</v>
      </c>
      <c r="BR26" s="23">
        <f t="shared" si="16"/>
        <v>0.13784893444250945</v>
      </c>
      <c r="BS26" s="23">
        <f t="shared" si="16"/>
        <v>0.12757169764715337</v>
      </c>
      <c r="BT26" s="23">
        <f t="shared" si="16"/>
        <v>6.9416677256362719E-2</v>
      </c>
      <c r="BU26" s="23">
        <f t="shared" si="16"/>
        <v>6.3892823121148731E-2</v>
      </c>
      <c r="BV26" s="26">
        <f t="shared" si="16"/>
        <v>0.36091450049109808</v>
      </c>
      <c r="BW26" s="2"/>
      <c r="BX26" s="53"/>
      <c r="BY26" s="53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</row>
    <row r="27" spans="1:116" s="21" customFormat="1">
      <c r="A27" s="34"/>
      <c r="B27" s="58"/>
      <c r="C27" s="58"/>
      <c r="D27" s="58"/>
      <c r="E27" s="58"/>
      <c r="F27" s="58"/>
      <c r="G27" s="58"/>
      <c r="H27" s="58"/>
      <c r="I27" s="59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62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19"/>
      <c r="AH27" s="58"/>
      <c r="AI27" s="58"/>
      <c r="AJ27" s="58"/>
      <c r="AK27" s="58"/>
      <c r="AL27" s="58"/>
      <c r="AM27" s="27"/>
      <c r="AN27" s="27"/>
      <c r="AO27" s="38"/>
      <c r="AP27" s="28"/>
      <c r="AQ27" s="23"/>
      <c r="AR27" s="23"/>
      <c r="AS27" s="23"/>
      <c r="AT27" s="23"/>
      <c r="AU27" s="23"/>
      <c r="AV27" s="23"/>
      <c r="AW27" s="23"/>
      <c r="AX27" s="23"/>
      <c r="AY27" s="29"/>
      <c r="AZ27" s="25"/>
      <c r="BA27" s="58"/>
      <c r="BB27" s="58"/>
      <c r="BC27" s="58"/>
      <c r="BD27" s="58"/>
      <c r="BE27" s="58"/>
      <c r="BF27" s="58">
        <f>Q27/Q$22</f>
        <v>0</v>
      </c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19"/>
      <c r="BW27" s="2"/>
      <c r="BX27" s="53"/>
      <c r="BY27" s="53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</row>
    <row r="28" spans="1:116" s="21" customFormat="1">
      <c r="A28" s="22" t="s">
        <v>35</v>
      </c>
      <c r="B28" s="58">
        <f>'[7]By company'!R1614</f>
        <v>397.42885199797178</v>
      </c>
      <c r="C28" s="58">
        <f>'[7]Conso USD'!FK153</f>
        <v>553.95371852544827</v>
      </c>
      <c r="D28" s="58">
        <f>'[7]Conso USD'!DX153</f>
        <v>461.31942145290526</v>
      </c>
      <c r="E28" s="58">
        <f>'[7]Conso USD'!CN153</f>
        <v>477.81732825296655</v>
      </c>
      <c r="F28" s="58">
        <f>'[7]Conso USD'!AX153</f>
        <v>568.2826667683745</v>
      </c>
      <c r="G28" s="58">
        <f>'[7]Conso USD'!H153</f>
        <v>640.42140834613429</v>
      </c>
      <c r="H28" s="58">
        <f>'[7]Conso USD'!G153</f>
        <v>775.45759419058766</v>
      </c>
      <c r="I28" s="59">
        <f>'[1]Historical Financials in USD'!J15</f>
        <v>1004.2450850368494</v>
      </c>
      <c r="J28" s="58">
        <f>'[8]Conso USD'!$K$153</f>
        <v>878.9080512165126</v>
      </c>
      <c r="K28" s="60">
        <f>'[8]Conso USD'!$J$153</f>
        <v>1261.5908702768772</v>
      </c>
      <c r="L28" s="58">
        <f>'[7]Conso USD'!DN153</f>
        <v>91.557287036988996</v>
      </c>
      <c r="M28" s="58">
        <f>'[7]Conso USD'!DB153</f>
        <v>132.95544735590909</v>
      </c>
      <c r="N28" s="58">
        <f>'[7]Conso USD'!CS153</f>
        <v>127.30929224791949</v>
      </c>
      <c r="O28" s="58">
        <f>'[7]Conso USD'!CJ153</f>
        <v>125.99530161214834</v>
      </c>
      <c r="P28" s="58">
        <f>'[7]Conso USD'!CA153</f>
        <v>139.73673381266647</v>
      </c>
      <c r="Q28" s="58">
        <f>'[7]Conso USD'!BO153</f>
        <v>153.00190201054238</v>
      </c>
      <c r="R28" s="58">
        <f>'[7]Conso USD'!BC153</f>
        <v>135.71271579048877</v>
      </c>
      <c r="S28" s="58">
        <f>'[7]Conso USD'!AT153</f>
        <v>139.8313151546765</v>
      </c>
      <c r="T28" s="58">
        <f>'[7]Conso USD'!AK153</f>
        <v>145.83525829447248</v>
      </c>
      <c r="U28" s="58">
        <f>'[7]Conso USD'!Y153</f>
        <v>187.12774380063289</v>
      </c>
      <c r="V28" s="58">
        <f>'[7]Conso USD'!M153</f>
        <v>167.22499514455529</v>
      </c>
      <c r="W28" s="58">
        <f>'[7]Conso USD'!D153</f>
        <v>140.23341110647354</v>
      </c>
      <c r="X28" s="58">
        <f>'[7]Conso USD'!X153</f>
        <v>134.76860136557323</v>
      </c>
      <c r="Y28" s="58">
        <f>'[7]Conso USD'!L153</f>
        <v>219.09517624800907</v>
      </c>
      <c r="Z28" s="58">
        <f>'[7]Conso USD'!C153</f>
        <v>216.67175167448752</v>
      </c>
      <c r="AA28" s="58">
        <f>'[7]Conso USD'!B153</f>
        <v>204.92206490251792</v>
      </c>
      <c r="AB28" s="58">
        <f>'[9]Conso USD'!$B$153</f>
        <v>218.80670292258026</v>
      </c>
      <c r="AC28" s="58">
        <f>'[10]Conso USD'!$B$153</f>
        <v>238.50753171692691</v>
      </c>
      <c r="AD28" s="58">
        <f>'[11]Conso USD'!$B$153</f>
        <v>291.24958753349239</v>
      </c>
      <c r="AE28" s="58">
        <f t="shared" ref="AE28:AE40" si="18">I28-AB28-AC28-AD28</f>
        <v>255.68126286384989</v>
      </c>
      <c r="AF28" s="58">
        <f>'[12]Conso USD'!$B$153</f>
        <v>326.22326700803973</v>
      </c>
      <c r="AG28" s="19">
        <f>'[8]Conso USD'!$B$153</f>
        <v>388.43675287149466</v>
      </c>
      <c r="AH28" s="58">
        <f>X28+Y28</f>
        <v>353.86377761358233</v>
      </c>
      <c r="AI28" s="58">
        <f>Z28+AA28</f>
        <v>421.59381657700544</v>
      </c>
      <c r="AJ28" s="58">
        <f t="shared" ref="AJ28:AJ33" si="19">AB28+AC28</f>
        <v>457.31423463950716</v>
      </c>
      <c r="AK28" s="58">
        <f t="shared" ref="AK28:AK33" si="20">AD28+AE28</f>
        <v>546.93085039734228</v>
      </c>
      <c r="AL28" s="58">
        <f>AF28+AG28</f>
        <v>714.66001987953439</v>
      </c>
      <c r="AM28" s="27">
        <f t="shared" ref="AM28:AM33" si="21">E28-SUM(L28:O28)</f>
        <v>6.2527760746888816E-13</v>
      </c>
      <c r="AN28" s="27">
        <f t="shared" ref="AN28:AN33" si="22">F28-SUM(P28:S28)</f>
        <v>0</v>
      </c>
      <c r="AO28" s="38">
        <f>G28-SUM(T28:W28)</f>
        <v>0</v>
      </c>
      <c r="AP28" s="28">
        <f t="shared" ref="AP28:AP33" si="23">H28-SUM(X28:AA28)</f>
        <v>0</v>
      </c>
      <c r="AQ28" s="23">
        <f t="shared" ref="AQ28:BF33" si="24">B28/B$28</f>
        <v>1</v>
      </c>
      <c r="AR28" s="23">
        <f t="shared" si="24"/>
        <v>1</v>
      </c>
      <c r="AS28" s="23">
        <f t="shared" si="24"/>
        <v>1</v>
      </c>
      <c r="AT28" s="23">
        <f t="shared" si="24"/>
        <v>1</v>
      </c>
      <c r="AU28" s="23">
        <f t="shared" si="24"/>
        <v>1</v>
      </c>
      <c r="AV28" s="23">
        <f t="shared" si="24"/>
        <v>1</v>
      </c>
      <c r="AW28" s="23">
        <f t="shared" si="24"/>
        <v>1</v>
      </c>
      <c r="AX28" s="23">
        <f t="shared" si="24"/>
        <v>1</v>
      </c>
      <c r="AY28" s="29">
        <f t="shared" si="24"/>
        <v>1</v>
      </c>
      <c r="AZ28" s="25">
        <f t="shared" si="24"/>
        <v>1</v>
      </c>
      <c r="BA28" s="23">
        <f t="shared" si="24"/>
        <v>1</v>
      </c>
      <c r="BB28" s="23">
        <f t="shared" si="24"/>
        <v>1</v>
      </c>
      <c r="BC28" s="23">
        <f t="shared" si="24"/>
        <v>1</v>
      </c>
      <c r="BD28" s="23">
        <f t="shared" si="24"/>
        <v>1</v>
      </c>
      <c r="BE28" s="23">
        <f t="shared" si="24"/>
        <v>1</v>
      </c>
      <c r="BF28" s="23">
        <f t="shared" si="24"/>
        <v>1</v>
      </c>
      <c r="BG28" s="23">
        <f t="shared" ref="BG28:BV33" si="25">R28/R$28</f>
        <v>1</v>
      </c>
      <c r="BH28" s="23">
        <f t="shared" si="25"/>
        <v>1</v>
      </c>
      <c r="BI28" s="23">
        <f t="shared" si="25"/>
        <v>1</v>
      </c>
      <c r="BJ28" s="23">
        <f t="shared" si="25"/>
        <v>1</v>
      </c>
      <c r="BK28" s="23">
        <f t="shared" si="25"/>
        <v>1</v>
      </c>
      <c r="BL28" s="23">
        <f t="shared" si="25"/>
        <v>1</v>
      </c>
      <c r="BM28" s="23">
        <f t="shared" si="25"/>
        <v>1</v>
      </c>
      <c r="BN28" s="23">
        <f t="shared" si="25"/>
        <v>1</v>
      </c>
      <c r="BO28" s="23">
        <f t="shared" si="25"/>
        <v>1</v>
      </c>
      <c r="BP28" s="23">
        <f t="shared" si="25"/>
        <v>1</v>
      </c>
      <c r="BQ28" s="23">
        <f t="shared" si="25"/>
        <v>1</v>
      </c>
      <c r="BR28" s="23">
        <f t="shared" si="25"/>
        <v>1</v>
      </c>
      <c r="BS28" s="23">
        <f t="shared" si="25"/>
        <v>1</v>
      </c>
      <c r="BT28" s="23">
        <f t="shared" si="25"/>
        <v>1</v>
      </c>
      <c r="BU28" s="23">
        <f t="shared" si="25"/>
        <v>1</v>
      </c>
      <c r="BV28" s="26">
        <f t="shared" si="25"/>
        <v>1</v>
      </c>
      <c r="BW28" s="2"/>
      <c r="BX28" s="53"/>
      <c r="BY28" s="53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</row>
    <row r="29" spans="1:116" s="21" customFormat="1">
      <c r="A29" s="28" t="s">
        <v>28</v>
      </c>
      <c r="B29" s="58">
        <f>'[7]By company'!$R$1564</f>
        <v>131.40867929688841</v>
      </c>
      <c r="C29" s="58">
        <f>'[7]Conso USD'!FK154</f>
        <v>288.36732906800876</v>
      </c>
      <c r="D29" s="58">
        <f>'[7]Conso USD'!DX154</f>
        <v>213.82934554505565</v>
      </c>
      <c r="E29" s="58">
        <f>'[7]Conso USD'!CN154</f>
        <v>236.30291266641092</v>
      </c>
      <c r="F29" s="58">
        <f>'[7]Conso USD'!AX154</f>
        <v>261.82485281739082</v>
      </c>
      <c r="G29" s="58">
        <f>'[7]Conso USD'!H154</f>
        <v>247.24942486372214</v>
      </c>
      <c r="H29" s="58">
        <f>'[7]Conso USD'!G154</f>
        <v>286.3094694848333</v>
      </c>
      <c r="I29" s="59">
        <f>'[13]Conso USD'!G154</f>
        <v>296.49040904529625</v>
      </c>
      <c r="J29" s="58">
        <f>'[8]Conso USD'!$K$154</f>
        <v>255.71927207206033</v>
      </c>
      <c r="K29" s="60">
        <f>'[8]Conso USD'!$J$154</f>
        <v>470.79427857749334</v>
      </c>
      <c r="L29" s="58">
        <f>'[7]Conso USD'!DN154</f>
        <v>51.4419986373955</v>
      </c>
      <c r="M29" s="58">
        <f>'[7]Conso USD'!DB154</f>
        <v>79.07081156513857</v>
      </c>
      <c r="N29" s="58">
        <f>'[7]Conso USD'!CS154</f>
        <v>63.710287579476017</v>
      </c>
      <c r="O29" s="58">
        <f>'[7]Conso USD'!CJ154</f>
        <v>42.079814884400832</v>
      </c>
      <c r="P29" s="58">
        <f>'[7]Conso USD'!CA154</f>
        <v>57.583093758180169</v>
      </c>
      <c r="Q29" s="58">
        <f>'[7]Conso USD'!BO154</f>
        <v>76.881634003125399</v>
      </c>
      <c r="R29" s="58">
        <f>'[7]Conso USD'!BC154</f>
        <v>64.169909004810648</v>
      </c>
      <c r="S29" s="58">
        <f>'[7]Conso USD'!AT154</f>
        <v>63.190216051274604</v>
      </c>
      <c r="T29" s="58">
        <f>'[7]Conso USD'!AK154</f>
        <v>56.868042885663144</v>
      </c>
      <c r="U29" s="58">
        <f>'[7]Conso USD'!Y154</f>
        <v>70.44413619472445</v>
      </c>
      <c r="V29" s="58">
        <f>'[7]Conso USD'!M154</f>
        <v>67.451350367682565</v>
      </c>
      <c r="W29" s="58">
        <f>'[7]Conso USD'!D154</f>
        <v>52.485895415651981</v>
      </c>
      <c r="X29" s="58">
        <f>'[7]Conso USD'!X154</f>
        <v>65.54815174823031</v>
      </c>
      <c r="Y29" s="58">
        <f>'[7]Conso USD'!L154</f>
        <v>86.700520306003952</v>
      </c>
      <c r="Z29" s="58">
        <f>'[7]Conso USD'!C154</f>
        <v>71.878884234296379</v>
      </c>
      <c r="AA29" s="58">
        <f>'[7]Conso USD'!B154</f>
        <v>62.181913196302673</v>
      </c>
      <c r="AB29" s="58">
        <f>'[9]Conso USD'!$B$154</f>
        <v>56.763090046812152</v>
      </c>
      <c r="AC29" s="58">
        <f>'[10]Conso USD'!$B$154</f>
        <v>64.895384594649116</v>
      </c>
      <c r="AD29" s="58">
        <f>'[11]Conso USD'!$B$154</f>
        <v>84.138030664723701</v>
      </c>
      <c r="AE29" s="58">
        <f t="shared" si="18"/>
        <v>90.693903739111263</v>
      </c>
      <c r="AF29" s="58">
        <f>'[12]Conso USD'!$B$154</f>
        <v>116.11379191470559</v>
      </c>
      <c r="AG29" s="19">
        <f>'[8]Conso USD'!$B$154</f>
        <v>179.84855225895279</v>
      </c>
      <c r="AH29" s="58">
        <f t="shared" ref="AH29:AH33" si="26">X29+Y29</f>
        <v>152.24867205423425</v>
      </c>
      <c r="AI29" s="58">
        <f t="shared" ref="AI29:AI33" si="27">Z29+AA29</f>
        <v>134.06079743059905</v>
      </c>
      <c r="AJ29" s="58">
        <f t="shared" si="19"/>
        <v>121.65847464146127</v>
      </c>
      <c r="AK29" s="58">
        <f t="shared" si="20"/>
        <v>174.83193440383496</v>
      </c>
      <c r="AL29" s="58">
        <f t="shared" ref="AL29:AL33" si="28">AF29+AG29</f>
        <v>295.96234417365838</v>
      </c>
      <c r="AM29" s="27">
        <f t="shared" si="21"/>
        <v>0</v>
      </c>
      <c r="AN29" s="27">
        <f t="shared" si="22"/>
        <v>0</v>
      </c>
      <c r="AO29" s="38">
        <f t="shared" ref="AO29:AO33" si="29">G29-SUM(T29:W29)</f>
        <v>0</v>
      </c>
      <c r="AP29" s="28">
        <f t="shared" si="23"/>
        <v>0</v>
      </c>
      <c r="AQ29" s="23">
        <f t="shared" si="24"/>
        <v>0.33064705452627541</v>
      </c>
      <c r="AR29" s="23">
        <f t="shared" si="24"/>
        <v>0.52056213258321393</v>
      </c>
      <c r="AS29" s="23">
        <f t="shared" si="24"/>
        <v>0.46351689437138699</v>
      </c>
      <c r="AT29" s="23">
        <f t="shared" si="24"/>
        <v>0.49454655303188833</v>
      </c>
      <c r="AU29" s="23">
        <f t="shared" si="24"/>
        <v>0.46072996437899033</v>
      </c>
      <c r="AV29" s="23">
        <f t="shared" si="24"/>
        <v>0.38607301636313979</v>
      </c>
      <c r="AW29" s="23">
        <f t="shared" si="24"/>
        <v>0.36921357354644174</v>
      </c>
      <c r="AX29" s="23">
        <f t="shared" si="24"/>
        <v>0.29523710243940793</v>
      </c>
      <c r="AY29" s="29">
        <f t="shared" si="24"/>
        <v>0.29095110884251729</v>
      </c>
      <c r="AZ29" s="25">
        <f t="shared" si="24"/>
        <v>0.37317508367365537</v>
      </c>
      <c r="BA29" s="23">
        <f t="shared" si="24"/>
        <v>0.56185586425920431</v>
      </c>
      <c r="BB29" s="23">
        <f t="shared" si="24"/>
        <v>0.59471659971534319</v>
      </c>
      <c r="BC29" s="23">
        <f t="shared" si="24"/>
        <v>0.50043705729985455</v>
      </c>
      <c r="BD29" s="23">
        <f t="shared" si="24"/>
        <v>0.33397923847934613</v>
      </c>
      <c r="BE29" s="23">
        <f t="shared" si="24"/>
        <v>0.41208272289645098</v>
      </c>
      <c r="BF29" s="23">
        <f t="shared" si="24"/>
        <v>0.50248809323839638</v>
      </c>
      <c r="BG29" s="23">
        <f t="shared" si="25"/>
        <v>0.47283637816131524</v>
      </c>
      <c r="BH29" s="23">
        <f t="shared" si="25"/>
        <v>0.45190318049555495</v>
      </c>
      <c r="BI29" s="23">
        <f t="shared" si="25"/>
        <v>0.3899471468746909</v>
      </c>
      <c r="BJ29" s="23">
        <f t="shared" si="25"/>
        <v>0.37644944979284362</v>
      </c>
      <c r="BK29" s="23">
        <f t="shared" si="25"/>
        <v>0.40335686844765756</v>
      </c>
      <c r="BL29" s="23">
        <f t="shared" si="25"/>
        <v>0.37427525296237407</v>
      </c>
      <c r="BM29" s="23">
        <f t="shared" si="25"/>
        <v>0.48637554359137725</v>
      </c>
      <c r="BN29" s="23">
        <f t="shared" si="25"/>
        <v>0.39572080860357056</v>
      </c>
      <c r="BO29" s="23">
        <f t="shared" si="25"/>
        <v>0.33174091075001871</v>
      </c>
      <c r="BP29" s="23">
        <f t="shared" si="25"/>
        <v>0.30344176565799691</v>
      </c>
      <c r="BQ29" s="23">
        <f t="shared" si="25"/>
        <v>0.25942116621032618</v>
      </c>
      <c r="BR29" s="23">
        <f t="shared" si="25"/>
        <v>0.27208945615885338</v>
      </c>
      <c r="BS29" s="23">
        <f t="shared" si="25"/>
        <v>0.2888863513155987</v>
      </c>
      <c r="BT29" s="23">
        <f t="shared" si="25"/>
        <v>0.3547147050325925</v>
      </c>
      <c r="BU29" s="23">
        <f t="shared" si="25"/>
        <v>0.35593350829830289</v>
      </c>
      <c r="BV29" s="26">
        <f t="shared" si="25"/>
        <v>0.46300601302382821</v>
      </c>
      <c r="BW29" s="2"/>
      <c r="BX29" s="53"/>
      <c r="BY29" s="53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</row>
    <row r="30" spans="1:116" s="21" customFormat="1">
      <c r="A30" s="28" t="s">
        <v>29</v>
      </c>
      <c r="B30" s="58">
        <f>'[7]By company'!$R$1588</f>
        <v>32.489628213967784</v>
      </c>
      <c r="C30" s="58">
        <f>'[7]Conso USD'!FK155</f>
        <v>77.022205399311787</v>
      </c>
      <c r="D30" s="58">
        <f>'[7]Conso USD'!DX155</f>
        <v>70.095045733448941</v>
      </c>
      <c r="E30" s="58">
        <f>'[7]Conso USD'!CN155</f>
        <v>96.537159315194742</v>
      </c>
      <c r="F30" s="58">
        <f>'[7]Conso USD'!AX155</f>
        <v>123.78300927447269</v>
      </c>
      <c r="G30" s="58">
        <f>'[7]Conso USD'!H155</f>
        <v>195.15660156780811</v>
      </c>
      <c r="H30" s="58">
        <f>'[7]Conso USD'!G155</f>
        <v>205.33603863728635</v>
      </c>
      <c r="I30" s="59">
        <f>'[13]Conso USD'!G155</f>
        <v>208.17983545843617</v>
      </c>
      <c r="J30" s="58">
        <f>'[8]Conso USD'!$K$155</f>
        <v>201.33651785167061</v>
      </c>
      <c r="K30" s="60">
        <f>'[8]Conso USD'!$J$155</f>
        <v>216.29631497792587</v>
      </c>
      <c r="L30" s="58">
        <f>'[7]Conso USD'!DN155</f>
        <v>8.8315392400204953</v>
      </c>
      <c r="M30" s="58">
        <f>'[7]Conso USD'!DB155</f>
        <v>36.708834750266853</v>
      </c>
      <c r="N30" s="58">
        <f>'[7]Conso USD'!CS155</f>
        <v>15.703046013099346</v>
      </c>
      <c r="O30" s="58">
        <f>'[7]Conso USD'!CJ155</f>
        <v>35.293739311808046</v>
      </c>
      <c r="P30" s="58">
        <f>'[7]Conso USD'!CA155</f>
        <v>30.917161891116251</v>
      </c>
      <c r="Q30" s="58">
        <f>'[7]Conso USD'!BO155</f>
        <v>31.69022954416296</v>
      </c>
      <c r="R30" s="58">
        <f>'[7]Conso USD'!BC155</f>
        <v>23.579730014728497</v>
      </c>
      <c r="S30" s="58">
        <f>'[7]Conso USD'!AT155</f>
        <v>37.616648022852971</v>
      </c>
      <c r="T30" s="58">
        <f>'[7]Conso USD'!AK155</f>
        <v>47.319124496361567</v>
      </c>
      <c r="U30" s="58">
        <f>'[7]Conso USD'!Y155</f>
        <v>48.113146268061641</v>
      </c>
      <c r="V30" s="58">
        <f>'[7]Conso USD'!M155</f>
        <v>48.462072820476635</v>
      </c>
      <c r="W30" s="58">
        <f>'[7]Conso USD'!D155</f>
        <v>51.262257982908267</v>
      </c>
      <c r="X30" s="58">
        <f>'[7]Conso USD'!X155</f>
        <v>53.730438306467981</v>
      </c>
      <c r="Y30" s="58">
        <f>'[7]Conso USD'!L155</f>
        <v>54.769934331176636</v>
      </c>
      <c r="Z30" s="58">
        <f>'[7]Conso USD'!C155</f>
        <v>52.251749923515504</v>
      </c>
      <c r="AA30" s="58">
        <f>'[7]Conso USD'!B155</f>
        <v>44.583916076126229</v>
      </c>
      <c r="AB30" s="58">
        <f>'[9]Conso USD'!$B$155</f>
        <v>45.583987282598464</v>
      </c>
      <c r="AC30" s="58">
        <f>'[10]Conso USD'!$B$155</f>
        <v>58.916864569430395</v>
      </c>
      <c r="AD30" s="58">
        <f>'[11]Conso USD'!$B$155</f>
        <v>50.504229868087862</v>
      </c>
      <c r="AE30" s="58">
        <f t="shared" si="18"/>
        <v>53.174753738319453</v>
      </c>
      <c r="AF30" s="58">
        <f>'[12]Conso USD'!$B$155</f>
        <v>55.078696146917608</v>
      </c>
      <c r="AG30" s="19">
        <f>'[8]Conso USD'!$B$155</f>
        <v>57.538635224600966</v>
      </c>
      <c r="AH30" s="58">
        <f t="shared" si="26"/>
        <v>108.50037263764462</v>
      </c>
      <c r="AI30" s="58">
        <f t="shared" si="27"/>
        <v>96.835665999641733</v>
      </c>
      <c r="AJ30" s="58">
        <f t="shared" si="19"/>
        <v>104.50085185202886</v>
      </c>
      <c r="AK30" s="58">
        <f t="shared" si="20"/>
        <v>103.67898360640731</v>
      </c>
      <c r="AL30" s="58">
        <f t="shared" si="28"/>
        <v>112.61733137151857</v>
      </c>
      <c r="AM30" s="27">
        <f t="shared" si="21"/>
        <v>0</v>
      </c>
      <c r="AN30" s="27">
        <f>F30-SUM(P30:S30)</f>
        <v>-2.0760198387989703E-2</v>
      </c>
      <c r="AO30" s="38">
        <f t="shared" si="29"/>
        <v>0</v>
      </c>
      <c r="AP30" s="28">
        <f t="shared" si="23"/>
        <v>0</v>
      </c>
      <c r="AQ30" s="23">
        <f t="shared" si="24"/>
        <v>8.1749545989513589E-2</v>
      </c>
      <c r="AR30" s="23">
        <f t="shared" si="24"/>
        <v>0.13904086717629541</v>
      </c>
      <c r="AS30" s="23">
        <f t="shared" si="24"/>
        <v>0.15194471005076629</v>
      </c>
      <c r="AT30" s="23">
        <f t="shared" si="24"/>
        <v>0.20203779479526524</v>
      </c>
      <c r="AU30" s="23">
        <f t="shared" si="24"/>
        <v>0.21781943478653595</v>
      </c>
      <c r="AV30" s="23">
        <f t="shared" si="24"/>
        <v>0.30473153930283681</v>
      </c>
      <c r="AW30" s="23">
        <f t="shared" si="24"/>
        <v>0.26479338157957349</v>
      </c>
      <c r="AX30" s="23">
        <f t="shared" si="24"/>
        <v>0.2072998300517421</v>
      </c>
      <c r="AY30" s="29">
        <f t="shared" si="24"/>
        <v>0.22907574640259248</v>
      </c>
      <c r="AZ30" s="25">
        <f t="shared" si="24"/>
        <v>0.17144727349719646</v>
      </c>
      <c r="BA30" s="23">
        <f t="shared" si="24"/>
        <v>9.6459162627356654E-2</v>
      </c>
      <c r="BB30" s="23">
        <f t="shared" si="24"/>
        <v>0.27609876451320414</v>
      </c>
      <c r="BC30" s="23">
        <f t="shared" si="24"/>
        <v>0.12334563907966402</v>
      </c>
      <c r="BD30" s="23">
        <f t="shared" si="24"/>
        <v>0.28011948747464294</v>
      </c>
      <c r="BE30" s="23">
        <f t="shared" si="24"/>
        <v>0.22125293076167318</v>
      </c>
      <c r="BF30" s="23">
        <f t="shared" si="24"/>
        <v>0.20712310845638632</v>
      </c>
      <c r="BG30" s="23">
        <f t="shared" si="25"/>
        <v>0.17374738894128774</v>
      </c>
      <c r="BH30" s="23">
        <f t="shared" si="25"/>
        <v>0.26901447634417763</v>
      </c>
      <c r="BI30" s="23">
        <f t="shared" si="25"/>
        <v>0.32446971363272226</v>
      </c>
      <c r="BJ30" s="23">
        <f t="shared" si="25"/>
        <v>0.25711391208415196</v>
      </c>
      <c r="BK30" s="23">
        <f t="shared" si="25"/>
        <v>0.28980160997214727</v>
      </c>
      <c r="BL30" s="23">
        <f t="shared" si="25"/>
        <v>0.36554953329907175</v>
      </c>
      <c r="BM30" s="23">
        <f t="shared" si="25"/>
        <v>0.39868662108259789</v>
      </c>
      <c r="BN30" s="23">
        <f t="shared" si="25"/>
        <v>0.24998238331444933</v>
      </c>
      <c r="BO30" s="23">
        <f t="shared" si="25"/>
        <v>0.24115626296322595</v>
      </c>
      <c r="BP30" s="23">
        <f t="shared" si="25"/>
        <v>0.21756522948046098</v>
      </c>
      <c r="BQ30" s="23">
        <f t="shared" si="25"/>
        <v>0.20832993995950533</v>
      </c>
      <c r="BR30" s="23">
        <f t="shared" si="25"/>
        <v>0.2470230778261375</v>
      </c>
      <c r="BS30" s="23">
        <f t="shared" si="25"/>
        <v>0.17340532666773339</v>
      </c>
      <c r="BT30" s="23">
        <f t="shared" si="25"/>
        <v>0.20797282187484725</v>
      </c>
      <c r="BU30" s="23">
        <f t="shared" si="25"/>
        <v>0.16883742429555215</v>
      </c>
      <c r="BV30" s="26">
        <f t="shared" si="25"/>
        <v>0.14812871027072017</v>
      </c>
      <c r="BW30" s="2"/>
      <c r="BX30" s="53"/>
      <c r="BY30" s="53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</row>
    <row r="31" spans="1:116" s="21" customFormat="1">
      <c r="A31" s="28" t="s">
        <v>30</v>
      </c>
      <c r="B31" s="58">
        <f>'[7]By company'!R1606</f>
        <v>41.316081313266238</v>
      </c>
      <c r="C31" s="58">
        <f>'[7]Conso USD'!FK156-C32</f>
        <v>48.015311003962807</v>
      </c>
      <c r="D31" s="58">
        <f>'[7]Conso USD'!DX156-D32</f>
        <v>170.73025687935467</v>
      </c>
      <c r="E31" s="58">
        <f>'[7]Conso USD'!CN156-E32</f>
        <v>120.75859084691132</v>
      </c>
      <c r="F31" s="58">
        <f>'[7]Conso USD'!AX156-F32</f>
        <v>169.93541858133119</v>
      </c>
      <c r="G31" s="58">
        <f>'[7]Conso USD'!H156-G32</f>
        <v>172.00134853185656</v>
      </c>
      <c r="H31" s="58">
        <f>'[7]Conso USD'!G156-H32</f>
        <v>229.0725116210719</v>
      </c>
      <c r="I31" s="59">
        <f>'[13]Conso USD'!G156-I32</f>
        <v>483.63101639262231</v>
      </c>
      <c r="J31" s="58">
        <f>'[8]Conso USD'!$K$156-J32</f>
        <v>375.93778727618496</v>
      </c>
      <c r="K31" s="60">
        <f>'[8]Conso USD'!$J$156-K32</f>
        <v>541.11424309903043</v>
      </c>
      <c r="L31" s="58">
        <f>'[7]Conso USD'!DN156-L32</f>
        <v>25.163190194402052</v>
      </c>
      <c r="M31" s="58">
        <f>'[7]Conso USD'!DB156-M32</f>
        <v>11.506536910888279</v>
      </c>
      <c r="N31" s="58">
        <f>'[7]Conso USD'!CS156-N32</f>
        <v>39.183589837553214</v>
      </c>
      <c r="O31" s="58">
        <f>'[7]Conso USD'!CJ156-O32</f>
        <v>44.905273904067776</v>
      </c>
      <c r="P31" s="58">
        <f>'[7]Conso USD'!CA156-P32</f>
        <v>48.428404425890065</v>
      </c>
      <c r="Q31" s="58">
        <f>'[7]Conso USD'!BO156-Q32</f>
        <v>43.61624406747503</v>
      </c>
      <c r="R31" s="58">
        <f>'[7]Conso USD'!BC156-R32</f>
        <v>42.176434443462142</v>
      </c>
      <c r="S31" s="58">
        <f>'[7]Conso USD'!AT156-S32</f>
        <v>35.714335644503947</v>
      </c>
      <c r="T31" s="58">
        <f>'[7]Conso USD'!AK156-T32</f>
        <v>43.543644584985152</v>
      </c>
      <c r="U31" s="58">
        <f>'[7]Conso USD'!Y156-U32</f>
        <v>56.896653543671917</v>
      </c>
      <c r="V31" s="58">
        <f>'[7]Conso USD'!M156-V32</f>
        <v>41.029722671179883</v>
      </c>
      <c r="W31" s="58">
        <f>'[7]Conso USD'!D156-W32</f>
        <v>30.531327732019616</v>
      </c>
      <c r="X31" s="58">
        <f>'[7]Conso USD'!X156-X32</f>
        <v>6.8293217696711253</v>
      </c>
      <c r="Y31" s="58">
        <f>'[7]Conso USD'!L156-Y32</f>
        <v>67.081119571703923</v>
      </c>
      <c r="Z31" s="58">
        <f>'[7]Conso USD'!C156-Z32</f>
        <v>72.19743401581141</v>
      </c>
      <c r="AA31" s="58">
        <f>'[7]Conso USD'!B156-AA32</f>
        <v>83.048406995653366</v>
      </c>
      <c r="AB31" s="58">
        <f>'[9]Conso USD'!$B$156-AB32</f>
        <v>110.97750550356902</v>
      </c>
      <c r="AC31" s="58">
        <f>'[10]Conso USD'!$B$156-AC32</f>
        <v>109.79821149291908</v>
      </c>
      <c r="AD31" s="58">
        <f>'[11]Conso USD'!$B$156-AD32</f>
        <v>149.43536682460271</v>
      </c>
      <c r="AE31" s="58">
        <f t="shared" si="18"/>
        <v>113.41993257153152</v>
      </c>
      <c r="AF31" s="58">
        <f>'[12]Conso USD'!$B$156-AF32</f>
        <v>148.10879652068019</v>
      </c>
      <c r="AG31" s="19">
        <f>'[8]Conso USD'!$B$156-AG32</f>
        <v>130.15014718221616</v>
      </c>
      <c r="AH31" s="58">
        <f t="shared" si="26"/>
        <v>73.910441341375048</v>
      </c>
      <c r="AI31" s="58">
        <f t="shared" si="27"/>
        <v>155.24584101146479</v>
      </c>
      <c r="AJ31" s="58">
        <f t="shared" si="19"/>
        <v>220.77571699648809</v>
      </c>
      <c r="AK31" s="58">
        <f t="shared" si="20"/>
        <v>262.85529939613423</v>
      </c>
      <c r="AL31" s="58">
        <f t="shared" si="28"/>
        <v>278.25894370289632</v>
      </c>
      <c r="AM31" s="27">
        <f t="shared" si="21"/>
        <v>0</v>
      </c>
      <c r="AN31" s="27">
        <f t="shared" si="22"/>
        <v>0</v>
      </c>
      <c r="AO31" s="38">
        <f t="shared" si="29"/>
        <v>0</v>
      </c>
      <c r="AP31" s="28">
        <f t="shared" si="23"/>
        <v>-8.3770731767913276E-2</v>
      </c>
      <c r="AQ31" s="23">
        <f t="shared" si="24"/>
        <v>0.10395843458661902</v>
      </c>
      <c r="AR31" s="23">
        <f t="shared" si="24"/>
        <v>8.6677477554935878E-2</v>
      </c>
      <c r="AS31" s="23">
        <f t="shared" si="24"/>
        <v>0.37009119698808091</v>
      </c>
      <c r="AT31" s="23">
        <f t="shared" si="24"/>
        <v>0.25272961800786592</v>
      </c>
      <c r="AU31" s="23">
        <f t="shared" si="24"/>
        <v>0.29903326023947679</v>
      </c>
      <c r="AV31" s="23">
        <f t="shared" si="24"/>
        <v>0.26857526355348421</v>
      </c>
      <c r="AW31" s="23">
        <f t="shared" si="24"/>
        <v>0.29540301537722996</v>
      </c>
      <c r="AX31" s="23">
        <f t="shared" si="24"/>
        <v>0.48158664015256408</v>
      </c>
      <c r="AY31" s="29">
        <f t="shared" si="24"/>
        <v>0.42773278360101791</v>
      </c>
      <c r="AZ31" s="25">
        <f t="shared" si="24"/>
        <v>0.42891420336632102</v>
      </c>
      <c r="BA31" s="23">
        <f t="shared" si="24"/>
        <v>0.27483547196233726</v>
      </c>
      <c r="BB31" s="23">
        <f t="shared" si="24"/>
        <v>8.6544305928935542E-2</v>
      </c>
      <c r="BC31" s="23">
        <f t="shared" si="24"/>
        <v>0.30778263821660323</v>
      </c>
      <c r="BD31" s="23">
        <f t="shared" si="24"/>
        <v>0.35640435261863807</v>
      </c>
      <c r="BE31" s="23">
        <f t="shared" si="24"/>
        <v>0.3465688878259745</v>
      </c>
      <c r="BF31" s="23">
        <f t="shared" si="24"/>
        <v>0.28506994680673781</v>
      </c>
      <c r="BG31" s="23">
        <f t="shared" si="25"/>
        <v>0.31077732250656215</v>
      </c>
      <c r="BH31" s="23">
        <f t="shared" si="25"/>
        <v>0.25541013903071713</v>
      </c>
      <c r="BI31" s="23">
        <f t="shared" si="25"/>
        <v>0.29858105024959908</v>
      </c>
      <c r="BJ31" s="23">
        <f t="shared" si="25"/>
        <v>0.30405247446519734</v>
      </c>
      <c r="BK31" s="23">
        <f t="shared" si="25"/>
        <v>0.24535639923752017</v>
      </c>
      <c r="BL31" s="23">
        <f t="shared" si="25"/>
        <v>0.21771792821069166</v>
      </c>
      <c r="BM31" s="23">
        <f t="shared" si="25"/>
        <v>5.0674427874679136E-2</v>
      </c>
      <c r="BN31" s="23">
        <f t="shared" si="25"/>
        <v>0.30617342070448023</v>
      </c>
      <c r="BO31" s="23">
        <f t="shared" si="25"/>
        <v>0.33321110600645248</v>
      </c>
      <c r="BP31" s="23">
        <f t="shared" si="25"/>
        <v>0.40526825178713555</v>
      </c>
      <c r="BQ31" s="23">
        <f t="shared" si="25"/>
        <v>0.50719426791434208</v>
      </c>
      <c r="BR31" s="23">
        <f t="shared" si="25"/>
        <v>0.46035532170629012</v>
      </c>
      <c r="BS31" s="23">
        <f t="shared" si="25"/>
        <v>0.51308353117381944</v>
      </c>
      <c r="BT31" s="23">
        <f t="shared" si="25"/>
        <v>0.44359892195904693</v>
      </c>
      <c r="BU31" s="23">
        <f t="shared" si="25"/>
        <v>0.45401052438430173</v>
      </c>
      <c r="BV31" s="26">
        <f t="shared" si="25"/>
        <v>0.33506136126432229</v>
      </c>
      <c r="BW31" s="2"/>
      <c r="BX31" s="53"/>
      <c r="BY31" s="53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</row>
    <row r="32" spans="1:116" s="21" customFormat="1">
      <c r="A32" s="28" t="s">
        <v>31</v>
      </c>
      <c r="B32" s="58">
        <f>'[7]By company'!$R$1591</f>
        <v>193.09774393094713</v>
      </c>
      <c r="C32" s="58">
        <f>'[7]By company'!$S$1591</f>
        <v>147.87355473382178</v>
      </c>
      <c r="D32" s="58">
        <f>'[7]By company'!$X$1591</f>
        <v>2.4097793539423602</v>
      </c>
      <c r="E32" s="58">
        <f>'[7]By company'!$AC$1591</f>
        <v>25.379898024899425</v>
      </c>
      <c r="F32" s="58">
        <f>'[7]By company'!$AH$1591</f>
        <v>18.826593446450609</v>
      </c>
      <c r="G32" s="58">
        <f>'[7]By company'!$AM$1591</f>
        <v>24.605849908370335</v>
      </c>
      <c r="H32" s="58">
        <f>'[7]By company'!$AR$1591</f>
        <v>41.925121243969556</v>
      </c>
      <c r="I32" s="59">
        <f>'[13]By company'!$AW$1724</f>
        <v>17.661825584765726</v>
      </c>
      <c r="J32" s="58">
        <f>'[8]By company'!$BC$1854</f>
        <v>33.83201263958906</v>
      </c>
      <c r="K32" s="60">
        <f>'[8]By company'!$BB$1854</f>
        <v>27.893324984361531</v>
      </c>
      <c r="L32" s="58">
        <f>'[7]By company'!$Y$1591</f>
        <v>8.0163412896318782</v>
      </c>
      <c r="M32" s="58">
        <f>'[7]By company'!$Z$1591</f>
        <v>3.5813448105126962</v>
      </c>
      <c r="N32" s="58">
        <f>'[7]By company'!$AA$1591</f>
        <v>10.465789968728032</v>
      </c>
      <c r="O32" s="58">
        <f>'[7]By company'!$AB$1591</f>
        <v>3.3164219560268227</v>
      </c>
      <c r="P32" s="58">
        <f>'[7]By company'!$AD$1591</f>
        <v>4.0771033865600863</v>
      </c>
      <c r="Q32" s="58">
        <f>'[7]By company'!$AE$1591</f>
        <v>2.660665623501977</v>
      </c>
      <c r="R32" s="58">
        <f>'[7]By company'!$AF$1591</f>
        <v>6.3784171641595115</v>
      </c>
      <c r="S32" s="58">
        <f>'[7]By company'!$AG$1591</f>
        <v>5.7104072722290322</v>
      </c>
      <c r="T32" s="58">
        <f>'[7]By company'!$AI$1591</f>
        <v>4.0637965191204071</v>
      </c>
      <c r="U32" s="58">
        <f>'[7]By company'!$AJ$1591</f>
        <v>7.8925033233522566</v>
      </c>
      <c r="V32" s="58">
        <f>'[7]By company'!$AK$1591</f>
        <v>6.3039849896076818</v>
      </c>
      <c r="W32" s="58">
        <f>'[7]By company'!$AL$1591</f>
        <v>6.34556507628999</v>
      </c>
      <c r="X32" s="58">
        <f>'[7]By company'!$AN$1591</f>
        <v>7.8765449993609948</v>
      </c>
      <c r="Y32" s="61">
        <f>'[7]By company'!$AO$1591</f>
        <v>10.724984009698243</v>
      </c>
      <c r="Z32" s="58">
        <f>'[6]By company'!$AP$1591</f>
        <v>15.262073525593031</v>
      </c>
      <c r="AA32" s="58">
        <f>'[7]By company'!$AQ$1591</f>
        <v>7.9777479775493587</v>
      </c>
      <c r="AB32" s="58">
        <f>'[9]By company'!$AS$1591</f>
        <v>5.9685760702847839</v>
      </c>
      <c r="AC32" s="58">
        <f>'[10]By company'!$AT$1623</f>
        <v>4.5398443343939565</v>
      </c>
      <c r="AD32" s="58">
        <f>'[11]By company'!$AU$1674</f>
        <v>4.7493420948859066</v>
      </c>
      <c r="AE32" s="58">
        <f t="shared" si="18"/>
        <v>2.4040630852010798</v>
      </c>
      <c r="AF32" s="58">
        <f>'[12]By company'!$AX$1773</f>
        <v>2.6791553489152036</v>
      </c>
      <c r="AG32" s="19">
        <f>'[8]By company'!$AY$1854</f>
        <v>18.060764455359344</v>
      </c>
      <c r="AH32" s="58">
        <f t="shared" si="26"/>
        <v>18.601529009059238</v>
      </c>
      <c r="AI32" s="58">
        <f t="shared" si="27"/>
        <v>23.239821503142391</v>
      </c>
      <c r="AJ32" s="58">
        <f t="shared" si="19"/>
        <v>10.508420404678741</v>
      </c>
      <c r="AK32" s="58">
        <f t="shared" si="20"/>
        <v>7.1534051800869864</v>
      </c>
      <c r="AL32" s="58">
        <f t="shared" si="28"/>
        <v>20.739919804274546</v>
      </c>
      <c r="AM32" s="27">
        <f t="shared" si="21"/>
        <v>0</v>
      </c>
      <c r="AN32" s="27">
        <f t="shared" si="22"/>
        <v>0</v>
      </c>
      <c r="AO32" s="38">
        <f t="shared" si="29"/>
        <v>0</v>
      </c>
      <c r="AP32" s="28">
        <f t="shared" si="23"/>
        <v>8.3770731767927487E-2</v>
      </c>
      <c r="AQ32" s="23">
        <f t="shared" si="24"/>
        <v>0.48586745265271425</v>
      </c>
      <c r="AR32" s="23">
        <f t="shared" si="24"/>
        <v>0.26694207438022383</v>
      </c>
      <c r="AS32" s="23">
        <f t="shared" si="24"/>
        <v>5.2236676842107926E-3</v>
      </c>
      <c r="AT32" s="23">
        <f t="shared" si="24"/>
        <v>5.3116319823928136E-2</v>
      </c>
      <c r="AU32" s="23">
        <f t="shared" si="24"/>
        <v>3.312892429661965E-2</v>
      </c>
      <c r="AV32" s="23">
        <f t="shared" si="24"/>
        <v>3.8421341928456254E-2</v>
      </c>
      <c r="AW32" s="23">
        <f t="shared" si="24"/>
        <v>5.4065008271316814E-2</v>
      </c>
      <c r="AX32" s="23">
        <f t="shared" si="24"/>
        <v>1.7587166567131021E-2</v>
      </c>
      <c r="AY32" s="29">
        <f t="shared" si="24"/>
        <v>3.84932332714003E-2</v>
      </c>
      <c r="AZ32" s="25">
        <f t="shared" si="24"/>
        <v>2.2109643975340338E-2</v>
      </c>
      <c r="BA32" s="23">
        <f t="shared" si="24"/>
        <v>8.7555469903703997E-2</v>
      </c>
      <c r="BB32" s="23">
        <f t="shared" si="24"/>
        <v>2.6936427816498385E-2</v>
      </c>
      <c r="BC32" s="23">
        <f t="shared" si="24"/>
        <v>8.2207588966461062E-2</v>
      </c>
      <c r="BD32" s="23">
        <f t="shared" si="24"/>
        <v>2.6321790682606348E-2</v>
      </c>
      <c r="BE32" s="23">
        <f t="shared" si="24"/>
        <v>2.917703366407521E-2</v>
      </c>
      <c r="BF32" s="23">
        <f t="shared" si="24"/>
        <v>1.7389755215713905E-2</v>
      </c>
      <c r="BG32" s="23">
        <f t="shared" si="25"/>
        <v>4.6999406997398942E-2</v>
      </c>
      <c r="BH32" s="23">
        <f t="shared" si="25"/>
        <v>4.0837828535849642E-2</v>
      </c>
      <c r="BI32" s="23">
        <f t="shared" si="25"/>
        <v>2.7865665454609993E-2</v>
      </c>
      <c r="BJ32" s="23">
        <f t="shared" si="25"/>
        <v>4.2177088031163254E-2</v>
      </c>
      <c r="BK32" s="23">
        <f t="shared" si="25"/>
        <v>3.7697623995493562E-2</v>
      </c>
      <c r="BL32" s="23">
        <f t="shared" si="25"/>
        <v>4.5250022988259621E-2</v>
      </c>
      <c r="BM32" s="23">
        <f t="shared" si="25"/>
        <v>5.8444956165977294E-2</v>
      </c>
      <c r="BN32" s="23">
        <f t="shared" si="25"/>
        <v>4.8951255766388431E-2</v>
      </c>
      <c r="BO32" s="23">
        <f t="shared" si="25"/>
        <v>7.0438686204566725E-2</v>
      </c>
      <c r="BP32" s="23">
        <f t="shared" si="25"/>
        <v>3.8930644102890523E-2</v>
      </c>
      <c r="BQ32" s="23">
        <f t="shared" si="25"/>
        <v>2.7277848395698499E-2</v>
      </c>
      <c r="BR32" s="23">
        <f t="shared" si="25"/>
        <v>1.9034385630144708E-2</v>
      </c>
      <c r="BS32" s="23">
        <f t="shared" si="25"/>
        <v>1.630677706741732E-2</v>
      </c>
      <c r="BT32" s="23">
        <f t="shared" si="25"/>
        <v>9.4025782658983571E-3</v>
      </c>
      <c r="BU32" s="23">
        <f t="shared" si="25"/>
        <v>8.2126433638137035E-3</v>
      </c>
      <c r="BV32" s="26">
        <f t="shared" si="25"/>
        <v>4.6496023668837358E-2</v>
      </c>
      <c r="BW32" s="2"/>
      <c r="BX32" s="53"/>
      <c r="BY32" s="53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</row>
    <row r="33" spans="1:116" s="65" customFormat="1">
      <c r="A33" s="28" t="s">
        <v>36</v>
      </c>
      <c r="B33" s="58">
        <f>B28-SUM(B29:B32)</f>
        <v>-0.88328075709779341</v>
      </c>
      <c r="C33" s="58">
        <f t="shared" ref="C33:AD33" si="30">C28-SUM(C29:C32)</f>
        <v>-7.3246816796568055</v>
      </c>
      <c r="D33" s="58">
        <f t="shared" si="30"/>
        <v>4.2549939411036348</v>
      </c>
      <c r="E33" s="58">
        <f t="shared" si="30"/>
        <v>-1.1612326004498641</v>
      </c>
      <c r="F33" s="58">
        <f t="shared" si="30"/>
        <v>-6.087207351270763</v>
      </c>
      <c r="G33" s="58">
        <f t="shared" si="30"/>
        <v>1.4081834743770969</v>
      </c>
      <c r="H33" s="58">
        <f t="shared" si="30"/>
        <v>12.814453203426638</v>
      </c>
      <c r="I33" s="59">
        <f t="shared" si="30"/>
        <v>-1.7180014442710672</v>
      </c>
      <c r="J33" s="58">
        <f>J28-SUM(J29:J32)</f>
        <v>12.082461377007689</v>
      </c>
      <c r="K33" s="60">
        <f>K28-SUM(K29:K32)</f>
        <v>5.4927086380662331</v>
      </c>
      <c r="L33" s="58">
        <f t="shared" si="30"/>
        <v>-1.8957823244609386</v>
      </c>
      <c r="M33" s="58">
        <f t="shared" si="30"/>
        <v>2.0879193191026957</v>
      </c>
      <c r="N33" s="58">
        <f t="shared" si="30"/>
        <v>-1.7534211509371147</v>
      </c>
      <c r="O33" s="58">
        <f t="shared" si="30"/>
        <v>0.40005155584485408</v>
      </c>
      <c r="P33" s="58">
        <f t="shared" si="30"/>
        <v>-1.2690296490800961</v>
      </c>
      <c r="Q33" s="58">
        <f>Q28-SUM(Q29:Q32)</f>
        <v>-1.8468712277229997</v>
      </c>
      <c r="R33" s="58">
        <f t="shared" si="30"/>
        <v>-0.59177483667201614</v>
      </c>
      <c r="S33" s="58">
        <f t="shared" si="30"/>
        <v>-2.4002918361840386</v>
      </c>
      <c r="T33" s="58">
        <f t="shared" si="30"/>
        <v>-5.9593501916577907</v>
      </c>
      <c r="U33" s="58">
        <f t="shared" si="30"/>
        <v>3.7813044708226187</v>
      </c>
      <c r="V33" s="58">
        <f t="shared" si="30"/>
        <v>3.9778642956085264</v>
      </c>
      <c r="W33" s="58">
        <f t="shared" si="30"/>
        <v>-0.39163510039631433</v>
      </c>
      <c r="X33" s="58">
        <f t="shared" si="30"/>
        <v>0.78414454184280658</v>
      </c>
      <c r="Y33" s="58">
        <f t="shared" si="30"/>
        <v>-0.18138197057368188</v>
      </c>
      <c r="Z33" s="58">
        <f t="shared" si="30"/>
        <v>5.0816099752711921</v>
      </c>
      <c r="AA33" s="58">
        <f t="shared" si="30"/>
        <v>7.1300806568862924</v>
      </c>
      <c r="AB33" s="58">
        <f t="shared" si="30"/>
        <v>-0.48645598068415552</v>
      </c>
      <c r="AC33" s="58">
        <f t="shared" si="30"/>
        <v>0.35722672553436041</v>
      </c>
      <c r="AD33" s="58">
        <f t="shared" si="30"/>
        <v>2.4226180811922404</v>
      </c>
      <c r="AE33" s="58">
        <f t="shared" si="18"/>
        <v>-4.0113902703135125</v>
      </c>
      <c r="AF33" s="58">
        <f>AF28-SUM(AF29:AF32)</f>
        <v>4.2428270768211291</v>
      </c>
      <c r="AG33" s="19">
        <f>AG28-SUM(AG29:AG32)</f>
        <v>2.8386537503654381</v>
      </c>
      <c r="AH33" s="58">
        <f t="shared" si="26"/>
        <v>0.60276257126912469</v>
      </c>
      <c r="AI33" s="58">
        <f t="shared" si="27"/>
        <v>12.211690632157485</v>
      </c>
      <c r="AJ33" s="58">
        <f t="shared" si="19"/>
        <v>-0.12922925514979511</v>
      </c>
      <c r="AK33" s="58">
        <f t="shared" si="20"/>
        <v>-1.588772189121272</v>
      </c>
      <c r="AL33" s="58">
        <f t="shared" si="28"/>
        <v>7.0814808271865672</v>
      </c>
      <c r="AM33" s="27">
        <f t="shared" si="21"/>
        <v>6.3948846218409017E-13</v>
      </c>
      <c r="AN33" s="27">
        <f t="shared" si="22"/>
        <v>2.0760198388387607E-2</v>
      </c>
      <c r="AO33" s="38">
        <f t="shared" si="29"/>
        <v>5.6843418860808015E-14</v>
      </c>
      <c r="AP33" s="28">
        <f t="shared" si="23"/>
        <v>2.8421709430404007E-14</v>
      </c>
      <c r="AQ33" s="32">
        <f t="shared" si="24"/>
        <v>-2.2224877551222707E-3</v>
      </c>
      <c r="AR33" s="32">
        <f t="shared" si="24"/>
        <v>-1.3222551694668901E-2</v>
      </c>
      <c r="AS33" s="32">
        <f t="shared" si="24"/>
        <v>9.2235309055550239E-3</v>
      </c>
      <c r="AT33" s="32">
        <f t="shared" si="24"/>
        <v>-2.4302856589476451E-3</v>
      </c>
      <c r="AU33" s="32">
        <f t="shared" si="24"/>
        <v>-1.0711583701622627E-2</v>
      </c>
      <c r="AV33" s="23">
        <f t="shared" si="24"/>
        <v>2.1988388520828512E-3</v>
      </c>
      <c r="AW33" s="32">
        <f t="shared" si="24"/>
        <v>1.6525021225438117E-2</v>
      </c>
      <c r="AX33" s="32">
        <f t="shared" si="24"/>
        <v>-1.7107392108451568E-3</v>
      </c>
      <c r="AY33" s="33">
        <f t="shared" si="24"/>
        <v>1.3747127882472046E-2</v>
      </c>
      <c r="AZ33" s="25">
        <f t="shared" si="24"/>
        <v>4.3537954874869741E-3</v>
      </c>
      <c r="BA33" s="64">
        <f t="shared" si="24"/>
        <v>-2.0705968752602354E-2</v>
      </c>
      <c r="BB33" s="64">
        <f t="shared" si="24"/>
        <v>1.5703902026018794E-2</v>
      </c>
      <c r="BC33" s="64">
        <f t="shared" si="24"/>
        <v>-1.3772923562582836E-2</v>
      </c>
      <c r="BD33" s="64">
        <f t="shared" si="24"/>
        <v>3.1751307447664503E-3</v>
      </c>
      <c r="BE33" s="64">
        <f t="shared" si="24"/>
        <v>-9.0815751481738479E-3</v>
      </c>
      <c r="BF33" s="64">
        <f t="shared" si="24"/>
        <v>-1.2070903717234467E-2</v>
      </c>
      <c r="BG33" s="64">
        <f t="shared" si="25"/>
        <v>-4.3604966065640387E-3</v>
      </c>
      <c r="BH33" s="64">
        <f t="shared" si="25"/>
        <v>-1.7165624406299259E-2</v>
      </c>
      <c r="BI33" s="32">
        <f t="shared" si="25"/>
        <v>-4.0863576211622239E-2</v>
      </c>
      <c r="BJ33" s="32">
        <f t="shared" si="25"/>
        <v>2.0207075626643825E-2</v>
      </c>
      <c r="BK33" s="32">
        <f t="shared" si="25"/>
        <v>2.3787498347181399E-2</v>
      </c>
      <c r="BL33" s="32">
        <f t="shared" si="25"/>
        <v>-2.7927374603970924E-3</v>
      </c>
      <c r="BM33" s="32">
        <f t="shared" si="25"/>
        <v>5.818451285368292E-3</v>
      </c>
      <c r="BN33" s="32">
        <f t="shared" si="25"/>
        <v>-8.2786838888850305E-4</v>
      </c>
      <c r="BO33" s="32">
        <f t="shared" si="25"/>
        <v>2.3453034075736127E-2</v>
      </c>
      <c r="BP33" s="32">
        <f t="shared" si="25"/>
        <v>3.4794108971516045E-2</v>
      </c>
      <c r="BQ33" s="32">
        <f t="shared" si="25"/>
        <v>-2.2232224798720028E-3</v>
      </c>
      <c r="BR33" s="32">
        <f t="shared" si="25"/>
        <v>1.4977586785742917E-3</v>
      </c>
      <c r="BS33" s="32">
        <f t="shared" si="25"/>
        <v>8.3180137754311854E-3</v>
      </c>
      <c r="BT33" s="32">
        <f t="shared" si="25"/>
        <v>-1.568902713238543E-2</v>
      </c>
      <c r="BU33" s="32">
        <f t="shared" si="25"/>
        <v>1.3005899658029497E-2</v>
      </c>
      <c r="BV33" s="63">
        <f t="shared" si="25"/>
        <v>7.3078917722920553E-3</v>
      </c>
      <c r="BW33" s="2"/>
      <c r="BX33" s="53"/>
      <c r="BY33" s="53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</row>
    <row r="34" spans="1:116" s="75" customFormat="1">
      <c r="A34" s="66"/>
      <c r="B34" s="67">
        <f>B28-SUM(B29:B33)</f>
        <v>0</v>
      </c>
      <c r="C34" s="67"/>
      <c r="D34" s="67"/>
      <c r="E34" s="67"/>
      <c r="F34" s="67"/>
      <c r="G34" s="67"/>
      <c r="H34" s="67"/>
      <c r="I34" s="66"/>
      <c r="J34" s="67"/>
      <c r="K34" s="6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67"/>
      <c r="Y34" s="67"/>
      <c r="Z34" s="67"/>
      <c r="AA34" s="38"/>
      <c r="AB34" s="38"/>
      <c r="AC34" s="38"/>
      <c r="AD34" s="38"/>
      <c r="AE34" s="38"/>
      <c r="AF34" s="38"/>
      <c r="AG34" s="40"/>
      <c r="AH34" s="38"/>
      <c r="AI34" s="38"/>
      <c r="AJ34" s="38"/>
      <c r="AK34" s="38"/>
      <c r="AL34" s="38"/>
      <c r="AM34" s="69"/>
      <c r="AN34" s="69"/>
      <c r="AO34" s="70"/>
      <c r="AP34" s="71"/>
      <c r="AQ34" s="72">
        <f t="shared" ref="AQ34:AX34" si="31">AQ28-SUM(AQ29:AQ33)</f>
        <v>0</v>
      </c>
      <c r="AR34" s="72">
        <f t="shared" si="31"/>
        <v>0</v>
      </c>
      <c r="AS34" s="70">
        <f t="shared" si="31"/>
        <v>0</v>
      </c>
      <c r="AT34" s="70">
        <f t="shared" si="31"/>
        <v>0</v>
      </c>
      <c r="AU34" s="70">
        <f t="shared" si="31"/>
        <v>0</v>
      </c>
      <c r="AV34" s="70">
        <f t="shared" si="31"/>
        <v>0</v>
      </c>
      <c r="AW34" s="73">
        <f t="shared" si="31"/>
        <v>0</v>
      </c>
      <c r="AX34" s="73">
        <f t="shared" si="31"/>
        <v>0</v>
      </c>
      <c r="AY34" s="29"/>
      <c r="AZ34" s="120"/>
      <c r="BA34" s="70">
        <f t="shared" ref="BA34:BP34" si="32">BA28-SUM(BA29:BA33)</f>
        <v>0</v>
      </c>
      <c r="BB34" s="70">
        <f t="shared" si="32"/>
        <v>0</v>
      </c>
      <c r="BC34" s="70">
        <f t="shared" si="32"/>
        <v>0</v>
      </c>
      <c r="BD34" s="70">
        <f t="shared" si="32"/>
        <v>0</v>
      </c>
      <c r="BE34" s="70">
        <f t="shared" si="32"/>
        <v>0</v>
      </c>
      <c r="BF34" s="70">
        <f t="shared" si="32"/>
        <v>0</v>
      </c>
      <c r="BG34" s="70">
        <f t="shared" si="32"/>
        <v>0</v>
      </c>
      <c r="BH34" s="70">
        <f t="shared" si="32"/>
        <v>0</v>
      </c>
      <c r="BI34" s="70">
        <f t="shared" si="32"/>
        <v>0</v>
      </c>
      <c r="BJ34" s="70">
        <f t="shared" si="32"/>
        <v>0</v>
      </c>
      <c r="BK34" s="70">
        <f t="shared" si="32"/>
        <v>0</v>
      </c>
      <c r="BL34" s="70">
        <f t="shared" si="32"/>
        <v>0</v>
      </c>
      <c r="BM34" s="70">
        <f t="shared" si="32"/>
        <v>0</v>
      </c>
      <c r="BN34" s="70">
        <f t="shared" si="32"/>
        <v>0</v>
      </c>
      <c r="BO34" s="70">
        <f t="shared" si="32"/>
        <v>0</v>
      </c>
      <c r="BP34" s="38">
        <f t="shared" si="32"/>
        <v>0</v>
      </c>
      <c r="BQ34" s="38"/>
      <c r="BR34" s="38"/>
      <c r="BS34" s="38"/>
      <c r="BT34" s="38"/>
      <c r="BU34" s="38"/>
      <c r="BV34" s="40"/>
      <c r="BW34" s="74"/>
      <c r="BX34" s="53"/>
      <c r="BY34" s="53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</row>
    <row r="35" spans="1:116" s="21" customFormat="1">
      <c r="A35" s="22" t="s">
        <v>37</v>
      </c>
      <c r="B35" s="58">
        <v>3055.3610296205165</v>
      </c>
      <c r="C35" s="58">
        <f>'[7]Conso USD'!FK145</f>
        <v>6102.1684313384721</v>
      </c>
      <c r="D35" s="58">
        <f>'[7]Conso USD'!DX145</f>
        <v>6778.685109531315</v>
      </c>
      <c r="E35" s="58">
        <v>7455.9693847665785</v>
      </c>
      <c r="F35" s="58">
        <v>7509.2737144666353</v>
      </c>
      <c r="G35" s="58">
        <f>'[7]Conso USD'!H145</f>
        <v>6845.2786040171941</v>
      </c>
      <c r="H35" s="58">
        <f>'[7]Conso USD'!$G$145</f>
        <v>7215.1220239255199</v>
      </c>
      <c r="I35" s="59">
        <f>'[1]Historical Financials in USD'!J12</f>
        <v>8438.0660941727037</v>
      </c>
      <c r="J35" s="58">
        <f>'[8]Conso USD'!$K$145</f>
        <v>7852.4194668791861</v>
      </c>
      <c r="K35" s="60">
        <f>'[8]Conso USD'!$J$145</f>
        <v>9340.8047563892833</v>
      </c>
      <c r="L35" s="58">
        <v>1861.8586377773379</v>
      </c>
      <c r="M35" s="58">
        <v>1899.6937990004214</v>
      </c>
      <c r="N35" s="58">
        <v>1877.2696341834057</v>
      </c>
      <c r="O35" s="58">
        <v>1817.1473138054134</v>
      </c>
      <c r="P35" s="58">
        <v>1887.1482057008513</v>
      </c>
      <c r="Q35" s="58">
        <v>1972.3551611329997</v>
      </c>
      <c r="R35" s="58">
        <v>1981.4910508493485</v>
      </c>
      <c r="S35" s="58">
        <v>1668.2792967834357</v>
      </c>
      <c r="T35" s="58">
        <v>1643.6953741709021</v>
      </c>
      <c r="U35" s="58">
        <f>'[7]Conso USD'!$Y$145</f>
        <v>1842.3452437457681</v>
      </c>
      <c r="V35" s="58">
        <f>'[7]Conso USD'!$M$145</f>
        <v>1763.9337278786243</v>
      </c>
      <c r="W35" s="58">
        <v>1595.3065729086529</v>
      </c>
      <c r="X35" s="58">
        <f>'[5]By company'!$AN$621</f>
        <v>1603.6197107913426</v>
      </c>
      <c r="Y35" s="58">
        <f>'[14]By company'!$AO$621</f>
        <v>1888.740212692057</v>
      </c>
      <c r="Z35" s="58">
        <f>'[6]By company'!$AP$621</f>
        <v>1877.8535087463338</v>
      </c>
      <c r="AA35" s="58">
        <f>'[7]Conso USD'!$B$145</f>
        <v>1844.9085259280391</v>
      </c>
      <c r="AB35" s="58">
        <f>'[9]Conso USD'!$B$145</f>
        <v>2040.9668870113308</v>
      </c>
      <c r="AC35" s="58">
        <f>'[10]Conso USD'!$B$145</f>
        <v>2088.690547958081</v>
      </c>
      <c r="AD35" s="58">
        <f>'[11]Conso USD'!$B$145</f>
        <v>2173.5285232848573</v>
      </c>
      <c r="AE35" s="58">
        <f t="shared" si="18"/>
        <v>2134.8801359184345</v>
      </c>
      <c r="AF35" s="58">
        <f>'[12]Conso USD'!$B$145</f>
        <v>2414.0152557526108</v>
      </c>
      <c r="AG35" s="19">
        <f>'[8]Conso USD'!$B$145</f>
        <v>2618.3808414333807</v>
      </c>
      <c r="AH35" s="58">
        <f t="shared" ref="AH35:AH40" si="33">X35+Y35</f>
        <v>3492.3599234833996</v>
      </c>
      <c r="AI35" s="58">
        <f t="shared" ref="AI35:AI40" si="34">Z35+AA35</f>
        <v>3722.7620346743729</v>
      </c>
      <c r="AJ35" s="58">
        <f t="shared" ref="AJ35:AJ40" si="35">AB35+AC35</f>
        <v>4129.657434969412</v>
      </c>
      <c r="AK35" s="58">
        <f t="shared" ref="AK35:AK40" si="36">AD35+AE35</f>
        <v>4308.4086592032918</v>
      </c>
      <c r="AL35" s="58">
        <f>AF35+AG35</f>
        <v>5032.3960971859915</v>
      </c>
      <c r="AM35" s="27">
        <f>E35-SUM(L35:O35)</f>
        <v>0</v>
      </c>
      <c r="AN35" s="27">
        <f>F35-SUM(P35:S35)</f>
        <v>0</v>
      </c>
      <c r="AO35" s="38">
        <f t="shared" ref="AO35:AO40" si="37">G35-SUM(T35:W35)</f>
        <v>-2.3146867533796467E-3</v>
      </c>
      <c r="AP35" s="28">
        <f t="shared" ref="AP35:AP39" si="38">H35-SUM(X35:AA35)</f>
        <v>6.5767747400968801E-5</v>
      </c>
      <c r="AQ35" s="23">
        <f t="shared" ref="AQ35:BF40" si="39">B35/B$35</f>
        <v>1</v>
      </c>
      <c r="AR35" s="23">
        <f t="shared" si="39"/>
        <v>1</v>
      </c>
      <c r="AS35" s="23">
        <f t="shared" si="39"/>
        <v>1</v>
      </c>
      <c r="AT35" s="23">
        <f t="shared" si="39"/>
        <v>1</v>
      </c>
      <c r="AU35" s="23">
        <f t="shared" si="39"/>
        <v>1</v>
      </c>
      <c r="AV35" s="23">
        <f t="shared" si="39"/>
        <v>1</v>
      </c>
      <c r="AW35" s="23">
        <f t="shared" si="39"/>
        <v>1</v>
      </c>
      <c r="AX35" s="23">
        <f t="shared" si="39"/>
        <v>1</v>
      </c>
      <c r="AY35" s="29">
        <f t="shared" si="39"/>
        <v>1</v>
      </c>
      <c r="AZ35" s="25">
        <f t="shared" si="39"/>
        <v>1</v>
      </c>
      <c r="BA35" s="23">
        <f t="shared" si="39"/>
        <v>1</v>
      </c>
      <c r="BB35" s="23">
        <f t="shared" si="39"/>
        <v>1</v>
      </c>
      <c r="BC35" s="23">
        <f t="shared" si="39"/>
        <v>1</v>
      </c>
      <c r="BD35" s="23">
        <f t="shared" si="39"/>
        <v>1</v>
      </c>
      <c r="BE35" s="23">
        <f t="shared" si="39"/>
        <v>1</v>
      </c>
      <c r="BF35" s="23">
        <f t="shared" si="39"/>
        <v>1</v>
      </c>
      <c r="BG35" s="23">
        <f t="shared" ref="BG35:BV40" si="40">R35/R$35</f>
        <v>1</v>
      </c>
      <c r="BH35" s="23">
        <f t="shared" si="40"/>
        <v>1</v>
      </c>
      <c r="BI35" s="23">
        <f t="shared" si="40"/>
        <v>1</v>
      </c>
      <c r="BJ35" s="23">
        <f t="shared" si="40"/>
        <v>1</v>
      </c>
      <c r="BK35" s="23">
        <f t="shared" si="40"/>
        <v>1</v>
      </c>
      <c r="BL35" s="23">
        <f t="shared" si="40"/>
        <v>1</v>
      </c>
      <c r="BM35" s="23">
        <f t="shared" si="40"/>
        <v>1</v>
      </c>
      <c r="BN35" s="23">
        <f t="shared" si="40"/>
        <v>1</v>
      </c>
      <c r="BO35" s="23">
        <f t="shared" si="40"/>
        <v>1</v>
      </c>
      <c r="BP35" s="23">
        <f t="shared" si="40"/>
        <v>1</v>
      </c>
      <c r="BQ35" s="23">
        <f t="shared" si="40"/>
        <v>1</v>
      </c>
      <c r="BR35" s="23">
        <f t="shared" si="40"/>
        <v>1</v>
      </c>
      <c r="BS35" s="23">
        <f t="shared" si="40"/>
        <v>1</v>
      </c>
      <c r="BT35" s="23">
        <f t="shared" si="40"/>
        <v>1</v>
      </c>
      <c r="BU35" s="23">
        <f t="shared" si="40"/>
        <v>1</v>
      </c>
      <c r="BV35" s="26">
        <f t="shared" si="40"/>
        <v>1</v>
      </c>
      <c r="BX35" s="53"/>
      <c r="BY35" s="53"/>
    </row>
    <row r="36" spans="1:116" s="21" customFormat="1">
      <c r="A36" s="28" t="s">
        <v>28</v>
      </c>
      <c r="B36" s="58">
        <v>1831.890141723489</v>
      </c>
      <c r="C36" s="58">
        <f>'[7]Conso USD'!FK146</f>
        <v>4251.9686571589709</v>
      </c>
      <c r="D36" s="58">
        <f>'[7]Conso USD'!DX146</f>
        <v>4291.9051202305081</v>
      </c>
      <c r="E36" s="58">
        <v>4764.6825849156266</v>
      </c>
      <c r="F36" s="58">
        <v>4467.8924572807828</v>
      </c>
      <c r="G36" s="58">
        <f>'[7]Conso USD'!H146</f>
        <v>3845.1149009606779</v>
      </c>
      <c r="H36" s="58">
        <f>'[7]Conso USD'!$G$146</f>
        <v>3825.1806991396884</v>
      </c>
      <c r="I36" s="59">
        <f>'[13]Conso USD'!$G$146</f>
        <v>4295.4818358638395</v>
      </c>
      <c r="J36" s="58">
        <f>'[8]Conso USD'!$K$146</f>
        <v>3999.7608641790557</v>
      </c>
      <c r="K36" s="60">
        <f>'[8]Conso USD'!$J$146</f>
        <v>4861.6772136185828</v>
      </c>
      <c r="L36" s="58">
        <v>1235.0551476385915</v>
      </c>
      <c r="M36" s="58">
        <v>1294.3558884479817</v>
      </c>
      <c r="N36" s="58">
        <v>1210.7657951753768</v>
      </c>
      <c r="O36" s="58">
        <v>1024.5057536536769</v>
      </c>
      <c r="P36" s="58">
        <v>1174.2133855076088</v>
      </c>
      <c r="Q36" s="58">
        <v>1190.4918566671108</v>
      </c>
      <c r="R36" s="58">
        <v>1159.7251680115651</v>
      </c>
      <c r="S36" s="58">
        <v>943.46204709449762</v>
      </c>
      <c r="T36" s="58">
        <v>932.96011155194867</v>
      </c>
      <c r="U36" s="58">
        <f>'[7]Conso USD'!$Y$146</f>
        <v>1041.8661625696991</v>
      </c>
      <c r="V36" s="58">
        <f>'[7]Conso USD'!$M$146</f>
        <v>996.2050676764751</v>
      </c>
      <c r="W36" s="58">
        <f>G36-(T36+U36+V36)</f>
        <v>874.08355916255505</v>
      </c>
      <c r="X36" s="58">
        <f>[5]PETwPck!$B$50/[5]PETwPck!$B$1</f>
        <v>907.82859482983031</v>
      </c>
      <c r="Y36" s="58">
        <f>([14]PETwPck!$G$50/[14]PETwPck!$G$1)-([14]PETwPck!$C$50/[14]PETwPck!$C$1)</f>
        <v>1015.7087414511502</v>
      </c>
      <c r="Z36" s="58">
        <f>'[6]Conso USD'!$B$146</f>
        <v>977.22236322309641</v>
      </c>
      <c r="AA36" s="58">
        <f>'[7]Conso USD'!$B$146</f>
        <v>924.42099971814969</v>
      </c>
      <c r="AB36" s="58">
        <f>'[9]Conso USD'!$B$146</f>
        <v>1020.276152288152</v>
      </c>
      <c r="AC36" s="58">
        <f>'[10]Conso USD'!$B$146</f>
        <v>1077.8413489496579</v>
      </c>
      <c r="AD36" s="58">
        <f>'[11]Conso USD'!$B$146</f>
        <v>1108.3223354558404</v>
      </c>
      <c r="AE36" s="58">
        <f t="shared" si="18"/>
        <v>1089.0419991701892</v>
      </c>
      <c r="AF36" s="58">
        <f>'[12]Conso USD'!$B$146</f>
        <v>1228.0079778390252</v>
      </c>
      <c r="AG36" s="19">
        <f>'[8]Conso USD'!$B$146</f>
        <v>1436.3049011535275</v>
      </c>
      <c r="AH36" s="58">
        <f t="shared" si="33"/>
        <v>1923.5373362809805</v>
      </c>
      <c r="AI36" s="58">
        <f t="shared" si="34"/>
        <v>1901.6433629412461</v>
      </c>
      <c r="AJ36" s="58">
        <f t="shared" si="35"/>
        <v>2098.1175012378098</v>
      </c>
      <c r="AK36" s="58">
        <f t="shared" si="36"/>
        <v>2197.3643346260296</v>
      </c>
      <c r="AL36" s="58">
        <f t="shared" ref="AL36:AL40" si="41">AF36+AG36</f>
        <v>2664.3128789925527</v>
      </c>
      <c r="AM36" s="27">
        <f>E36-SUM(L36:O36)</f>
        <v>0</v>
      </c>
      <c r="AN36" s="27">
        <f>F36-SUM(P36:S36)</f>
        <v>0</v>
      </c>
      <c r="AO36" s="38">
        <f t="shared" si="37"/>
        <v>0</v>
      </c>
      <c r="AP36" s="28">
        <f t="shared" si="38"/>
        <v>-8.2538008427945897E-8</v>
      </c>
      <c r="AQ36" s="23">
        <f t="shared" si="39"/>
        <v>0.59956585292672082</v>
      </c>
      <c r="AR36" s="23">
        <f t="shared" si="39"/>
        <v>0.69679634461127593</v>
      </c>
      <c r="AS36" s="23">
        <f t="shared" si="39"/>
        <v>0.63314714445074061</v>
      </c>
      <c r="AT36" s="23">
        <f t="shared" si="39"/>
        <v>0.63904267024626371</v>
      </c>
      <c r="AU36" s="23">
        <f t="shared" si="39"/>
        <v>0.59498330027221891</v>
      </c>
      <c r="AV36" s="23">
        <f t="shared" si="39"/>
        <v>0.56171780922169456</v>
      </c>
      <c r="AW36" s="23">
        <f t="shared" si="39"/>
        <v>0.530161608695639</v>
      </c>
      <c r="AX36" s="23">
        <f t="shared" si="39"/>
        <v>0.50905998932981611</v>
      </c>
      <c r="AY36" s="29">
        <f t="shared" si="39"/>
        <v>0.50936668386727113</v>
      </c>
      <c r="AZ36" s="25">
        <f t="shared" si="39"/>
        <v>0.52047734005928192</v>
      </c>
      <c r="BA36" s="23">
        <f t="shared" si="39"/>
        <v>0.66334528442663288</v>
      </c>
      <c r="BB36" s="23">
        <f t="shared" si="39"/>
        <v>0.68134974653759683</v>
      </c>
      <c r="BC36" s="23">
        <f t="shared" si="39"/>
        <v>0.64496105041514096</v>
      </c>
      <c r="BD36" s="23">
        <f t="shared" si="39"/>
        <v>0.56379895337609631</v>
      </c>
      <c r="BE36" s="23">
        <f t="shared" si="39"/>
        <v>0.62221577614330936</v>
      </c>
      <c r="BF36" s="23">
        <f t="shared" si="39"/>
        <v>0.60358898849801712</v>
      </c>
      <c r="BG36" s="23">
        <f t="shared" si="40"/>
        <v>0.58527903394489678</v>
      </c>
      <c r="BH36" s="23">
        <f t="shared" si="40"/>
        <v>0.56553003379803446</v>
      </c>
      <c r="BI36" s="23">
        <f t="shared" si="40"/>
        <v>0.56759915870819067</v>
      </c>
      <c r="BJ36" s="23">
        <f t="shared" si="40"/>
        <v>0.56551081623085298</v>
      </c>
      <c r="BK36" s="23">
        <f t="shared" si="40"/>
        <v>0.56476331958035086</v>
      </c>
      <c r="BL36" s="23">
        <f t="shared" si="40"/>
        <v>0.54790945765921129</v>
      </c>
      <c r="BM36" s="23">
        <f t="shared" si="40"/>
        <v>0.56611214536758325</v>
      </c>
      <c r="BN36" s="23">
        <f t="shared" si="40"/>
        <v>0.53777048565267827</v>
      </c>
      <c r="BO36" s="23">
        <f t="shared" si="40"/>
        <v>0.52039328875844837</v>
      </c>
      <c r="BP36" s="23">
        <f t="shared" si="40"/>
        <v>0.50106603483397139</v>
      </c>
      <c r="BQ36" s="23">
        <f t="shared" si="40"/>
        <v>0.49989843479635437</v>
      </c>
      <c r="BR36" s="23">
        <f t="shared" si="40"/>
        <v>0.51603687774781359</v>
      </c>
      <c r="BS36" s="23">
        <f t="shared" si="40"/>
        <v>0.50991846832579446</v>
      </c>
      <c r="BT36" s="23">
        <f t="shared" si="40"/>
        <v>0.51011856864820126</v>
      </c>
      <c r="BU36" s="23">
        <f t="shared" si="40"/>
        <v>0.50869934434452135</v>
      </c>
      <c r="BV36" s="26">
        <f t="shared" si="40"/>
        <v>0.54854697927259921</v>
      </c>
      <c r="BX36" s="53"/>
      <c r="BY36" s="53"/>
    </row>
    <row r="37" spans="1:116" s="21" customFormat="1">
      <c r="A37" s="28" t="s">
        <v>29</v>
      </c>
      <c r="B37" s="58">
        <v>428.77847171677291</v>
      </c>
      <c r="C37" s="58">
        <f>'[7]Conso USD'!FK147</f>
        <v>825.80593149062031</v>
      </c>
      <c r="D37" s="58">
        <f>'[7]Conso USD'!DX147</f>
        <v>1358.6344425016305</v>
      </c>
      <c r="E37" s="58">
        <v>1560.9530981053244</v>
      </c>
      <c r="F37" s="58">
        <v>2163.5540437147092</v>
      </c>
      <c r="G37" s="58">
        <f>'[7]Conso USD'!H147</f>
        <v>2135.5247828086012</v>
      </c>
      <c r="H37" s="58">
        <f>'[7]Conso USD'!$G$147</f>
        <v>2076.8369915741696</v>
      </c>
      <c r="I37" s="59">
        <f>'[13]Conso USD'!$G$147</f>
        <v>2388.9567290954487</v>
      </c>
      <c r="J37" s="58">
        <f>'[8]Conso USD'!$K$147</f>
        <v>2156.554039218684</v>
      </c>
      <c r="K37" s="60">
        <f>'[8]Conso USD'!$J$147</f>
        <v>2696.6154382806999</v>
      </c>
      <c r="L37" s="58">
        <v>355.8405657875889</v>
      </c>
      <c r="M37" s="58">
        <v>362.05769032788209</v>
      </c>
      <c r="N37" s="58">
        <v>349.93845332552951</v>
      </c>
      <c r="O37" s="58">
        <v>493.11638866432412</v>
      </c>
      <c r="P37" s="58">
        <v>480.13783045870395</v>
      </c>
      <c r="Q37" s="58">
        <v>563.92543343568445</v>
      </c>
      <c r="R37" s="58">
        <v>569.41223269770546</v>
      </c>
      <c r="S37" s="58">
        <v>550.07854712261565</v>
      </c>
      <c r="T37" s="58">
        <v>516.83161624024854</v>
      </c>
      <c r="U37" s="58">
        <f>'[7]Conso USD'!$Y$147</f>
        <v>560.14372217399023</v>
      </c>
      <c r="V37" s="58">
        <f>'[7]Conso USD'!$M$147</f>
        <v>531.97899934823204</v>
      </c>
      <c r="W37" s="58">
        <f>G37-(T37+U37+V37)</f>
        <v>526.57044504613054</v>
      </c>
      <c r="X37" s="58">
        <f>'[5]Poly+Wool'!$B$58/'[5]Poly+Wool'!$B$1</f>
        <v>526.97681104862374</v>
      </c>
      <c r="Y37" s="58">
        <f>'[14]By company'!$AO$566</f>
        <v>525.97688140343371</v>
      </c>
      <c r="Z37" s="58">
        <f>'[6]By company'!$AP$566</f>
        <v>507.80881179120132</v>
      </c>
      <c r="AA37" s="58">
        <f>'[7]Conso USD'!$B$147</f>
        <v>516.07445949212047</v>
      </c>
      <c r="AB37" s="58">
        <f>'[9]Conso USD'!$B$147</f>
        <v>572.7653490130748</v>
      </c>
      <c r="AC37" s="58">
        <f>'[10]Conso USD'!$B$147</f>
        <v>559.90541891972896</v>
      </c>
      <c r="AD37" s="58">
        <f>'[11]Conso USD'!$B$147</f>
        <v>606.77730940017818</v>
      </c>
      <c r="AE37" s="58">
        <f t="shared" si="18"/>
        <v>649.5086517624668</v>
      </c>
      <c r="AF37" s="58">
        <f>'[12]Conso USD'!$B$147</f>
        <v>726.93125027861072</v>
      </c>
      <c r="AG37" s="19">
        <f>'[8]Conso USD'!$B$147</f>
        <v>713.39822683944419</v>
      </c>
      <c r="AH37" s="58">
        <f t="shared" si="33"/>
        <v>1052.9536924520576</v>
      </c>
      <c r="AI37" s="58">
        <f t="shared" si="34"/>
        <v>1023.8832712833218</v>
      </c>
      <c r="AJ37" s="58">
        <f t="shared" si="35"/>
        <v>1132.6707679328038</v>
      </c>
      <c r="AK37" s="58">
        <f t="shared" si="36"/>
        <v>1256.285961162645</v>
      </c>
      <c r="AL37" s="58">
        <f t="shared" si="41"/>
        <v>1440.3294771180549</v>
      </c>
      <c r="AM37" s="27">
        <f>E37-SUM(L37:O37)</f>
        <v>0</v>
      </c>
      <c r="AN37" s="27">
        <f>F37-SUM(P37:S37)</f>
        <v>0</v>
      </c>
      <c r="AO37" s="38">
        <f t="shared" si="37"/>
        <v>0</v>
      </c>
      <c r="AP37" s="28">
        <f t="shared" si="38"/>
        <v>2.7838790174428141E-5</v>
      </c>
      <c r="AQ37" s="23">
        <f t="shared" si="39"/>
        <v>0.14033643407765409</v>
      </c>
      <c r="AR37" s="23">
        <f t="shared" si="39"/>
        <v>0.13532991440380235</v>
      </c>
      <c r="AS37" s="23">
        <f t="shared" si="39"/>
        <v>0.20042743106495586</v>
      </c>
      <c r="AT37" s="23">
        <f t="shared" si="39"/>
        <v>0.20935615713424668</v>
      </c>
      <c r="AU37" s="23">
        <f t="shared" si="39"/>
        <v>0.28811761642762024</v>
      </c>
      <c r="AV37" s="23">
        <f t="shared" si="39"/>
        <v>0.31197046991708349</v>
      </c>
      <c r="AW37" s="23">
        <f t="shared" si="39"/>
        <v>0.28784502669356493</v>
      </c>
      <c r="AX37" s="23">
        <f t="shared" si="39"/>
        <v>0.28311661729519433</v>
      </c>
      <c r="AY37" s="29">
        <f t="shared" si="39"/>
        <v>0.27463561368758244</v>
      </c>
      <c r="AZ37" s="25">
        <f t="shared" si="39"/>
        <v>0.28869198196613255</v>
      </c>
      <c r="BA37" s="23">
        <f t="shared" si="39"/>
        <v>0.19112115096578258</v>
      </c>
      <c r="BB37" s="23">
        <f t="shared" si="39"/>
        <v>0.19058739388336646</v>
      </c>
      <c r="BC37" s="23">
        <f t="shared" si="39"/>
        <v>0.18640819994819197</v>
      </c>
      <c r="BD37" s="23">
        <f t="shared" si="39"/>
        <v>0.27136841626321156</v>
      </c>
      <c r="BE37" s="23">
        <f t="shared" si="39"/>
        <v>0.25442507854352109</v>
      </c>
      <c r="BF37" s="23">
        <f t="shared" si="39"/>
        <v>0.28591475031897556</v>
      </c>
      <c r="BG37" s="23">
        <f t="shared" si="40"/>
        <v>0.28736553337126197</v>
      </c>
      <c r="BH37" s="23">
        <f t="shared" si="40"/>
        <v>0.3297280906040177</v>
      </c>
      <c r="BI37" s="23">
        <f t="shared" si="40"/>
        <v>0.31443272540749473</v>
      </c>
      <c r="BJ37" s="23">
        <f t="shared" si="40"/>
        <v>0.30403841195102654</v>
      </c>
      <c r="BK37" s="23">
        <f t="shared" si="40"/>
        <v>0.30158672683696047</v>
      </c>
      <c r="BL37" s="23">
        <f t="shared" si="40"/>
        <v>0.33007476681178438</v>
      </c>
      <c r="BM37" s="23">
        <f t="shared" si="40"/>
        <v>0.32861707018341341</v>
      </c>
      <c r="BN37" s="23">
        <f t="shared" si="40"/>
        <v>0.27848026841857143</v>
      </c>
      <c r="BO37" s="23">
        <f t="shared" si="40"/>
        <v>0.27041982211392918</v>
      </c>
      <c r="BP37" s="23">
        <f t="shared" si="40"/>
        <v>0.27972902300536606</v>
      </c>
      <c r="BQ37" s="23">
        <f t="shared" si="40"/>
        <v>0.28063431732192284</v>
      </c>
      <c r="BR37" s="23">
        <f t="shared" si="40"/>
        <v>0.26806528112414574</v>
      </c>
      <c r="BS37" s="23">
        <f t="shared" si="40"/>
        <v>0.27916694117413954</v>
      </c>
      <c r="BT37" s="23">
        <f t="shared" si="40"/>
        <v>0.30423658960274386</v>
      </c>
      <c r="BU37" s="23">
        <f t="shared" si="40"/>
        <v>0.30112951794580828</v>
      </c>
      <c r="BV37" s="26">
        <f t="shared" si="40"/>
        <v>0.27245777831497897</v>
      </c>
      <c r="BX37" s="53"/>
      <c r="BY37" s="53"/>
    </row>
    <row r="38" spans="1:116" s="21" customFormat="1">
      <c r="A38" s="28" t="s">
        <v>30</v>
      </c>
      <c r="B38" s="58">
        <v>317.00072446817967</v>
      </c>
      <c r="C38" s="58">
        <f>'[7]Conso USD'!FK148-C39</f>
        <v>473.04311282794515</v>
      </c>
      <c r="D38" s="58">
        <f>'[7]Conso USD'!DX148-D39</f>
        <v>843.2086144079517</v>
      </c>
      <c r="E38" s="58">
        <v>884.73494551758995</v>
      </c>
      <c r="F38" s="58">
        <v>911.18235421539953</v>
      </c>
      <c r="G38" s="58">
        <f>'[7]Conso USD'!H148-G39</f>
        <v>949.72645283124939</v>
      </c>
      <c r="H38" s="58">
        <f>'[7]Conso USD'!$G$148-H39</f>
        <v>1926.3858951701773</v>
      </c>
      <c r="I38" s="59">
        <f>'[13]Conso USD'!$G$148-I39</f>
        <v>2596.6758355514271</v>
      </c>
      <c r="J38" s="58">
        <f>'[8]Conso USD'!$K$148-J39</f>
        <v>2472.8001643882085</v>
      </c>
      <c r="K38" s="60">
        <f>'[8]Conso USD'!$J$148-K39</f>
        <v>2830.215383039791</v>
      </c>
      <c r="L38" s="58">
        <v>236.84126915478328</v>
      </c>
      <c r="M38" s="58">
        <v>215.1795511446237</v>
      </c>
      <c r="N38" s="58">
        <v>231.0858288087079</v>
      </c>
      <c r="O38" s="58">
        <v>201.62829640947484</v>
      </c>
      <c r="P38" s="58">
        <v>234.22181801460135</v>
      </c>
      <c r="Q38" s="58">
        <v>237.4240073189207</v>
      </c>
      <c r="R38" s="58">
        <v>252.15470635501828</v>
      </c>
      <c r="S38" s="58">
        <v>187.38182252685908</v>
      </c>
      <c r="T38" s="58">
        <v>179.91461667973817</v>
      </c>
      <c r="U38" s="58">
        <f>'[7]Conso USD'!$Y$148-U39</f>
        <v>245.17970648610901</v>
      </c>
      <c r="V38" s="58">
        <f>'[7]Conso USD'!$M$148-V39</f>
        <v>292.58651761077783</v>
      </c>
      <c r="W38" s="58">
        <f>G38-(T38+U38+V38)</f>
        <v>232.04561205462437</v>
      </c>
      <c r="X38" s="58">
        <f>([5]Feedstock!$B$84/[5]Feedstock!$B$1)-X39</f>
        <v>214.12783764968259</v>
      </c>
      <c r="Y38" s="58">
        <f>'[6]Conso USD'!$C$148-Y39</f>
        <v>521.87960547663477</v>
      </c>
      <c r="Z38" s="58">
        <f>'[6]Conso USD'!$B$148-Z39</f>
        <v>577.83860130412506</v>
      </c>
      <c r="AA38" s="58">
        <f>'[7]Conso USD'!$B$148-AA39</f>
        <v>612.5398508841464</v>
      </c>
      <c r="AB38" s="58">
        <f>'[9]Conso USD'!$B$148-AB39</f>
        <v>652.35161634930455</v>
      </c>
      <c r="AC38" s="58">
        <f>'[10]Conso USD'!$B$148-AC39</f>
        <v>630.0700958506327</v>
      </c>
      <c r="AD38" s="58">
        <f>'[11]Conso USD'!$B$148-AD39</f>
        <v>678.34198829316983</v>
      </c>
      <c r="AE38" s="58">
        <f t="shared" si="18"/>
        <v>635.91213505832002</v>
      </c>
      <c r="AF38" s="58">
        <f>'[12]Conso USD'!$B$148-AF39</f>
        <v>725.85173774155567</v>
      </c>
      <c r="AG38" s="19">
        <f>'[8]Conso USD'!$B$148-AG39</f>
        <v>790.1095219467453</v>
      </c>
      <c r="AH38" s="58">
        <f t="shared" si="33"/>
        <v>736.00744312631741</v>
      </c>
      <c r="AI38" s="58">
        <f t="shared" si="34"/>
        <v>1190.3784521882715</v>
      </c>
      <c r="AJ38" s="58">
        <f>AB38+AC38</f>
        <v>1282.4217121999372</v>
      </c>
      <c r="AK38" s="58">
        <f t="shared" si="36"/>
        <v>1314.2541233514899</v>
      </c>
      <c r="AL38" s="58">
        <f t="shared" si="41"/>
        <v>1515.961259688301</v>
      </c>
      <c r="AM38" s="76">
        <f>E38-SUM(L38:O38)</f>
        <v>0</v>
      </c>
      <c r="AN38" s="27">
        <f>F38-SUM(P38:S38)</f>
        <v>0</v>
      </c>
      <c r="AO38" s="38">
        <f t="shared" si="37"/>
        <v>0</v>
      </c>
      <c r="AP38" s="28">
        <f t="shared" si="38"/>
        <v>-1.4441138773690909E-7</v>
      </c>
      <c r="AQ38" s="23">
        <f t="shared" si="39"/>
        <v>0.10375229683005807</v>
      </c>
      <c r="AR38" s="23">
        <f t="shared" si="39"/>
        <v>7.7520494255545511E-2</v>
      </c>
      <c r="AS38" s="23">
        <f t="shared" si="39"/>
        <v>0.12439117628024057</v>
      </c>
      <c r="AT38" s="23">
        <f t="shared" si="39"/>
        <v>0.11866129001618587</v>
      </c>
      <c r="AU38" s="23">
        <f t="shared" si="39"/>
        <v>0.12134094306084546</v>
      </c>
      <c r="AV38" s="23">
        <f t="shared" si="39"/>
        <v>0.13874182597533671</v>
      </c>
      <c r="AW38" s="23">
        <f t="shared" si="39"/>
        <v>0.26699283654278261</v>
      </c>
      <c r="AX38" s="23">
        <f t="shared" si="39"/>
        <v>0.30773352644685747</v>
      </c>
      <c r="AY38" s="29">
        <f t="shared" si="39"/>
        <v>0.31490933142558952</v>
      </c>
      <c r="AZ38" s="25">
        <f t="shared" si="39"/>
        <v>0.30299481220864521</v>
      </c>
      <c r="BA38" s="23">
        <f t="shared" si="39"/>
        <v>0.12720690193618633</v>
      </c>
      <c r="BB38" s="23">
        <f t="shared" si="39"/>
        <v>0.11327064985833328</v>
      </c>
      <c r="BC38" s="23">
        <f t="shared" si="39"/>
        <v>0.12309677022460762</v>
      </c>
      <c r="BD38" s="23">
        <f t="shared" si="39"/>
        <v>0.11095869601635716</v>
      </c>
      <c r="BE38" s="23">
        <f t="shared" si="39"/>
        <v>0.12411416194395594</v>
      </c>
      <c r="BF38" s="23">
        <f t="shared" si="39"/>
        <v>0.12037588969652649</v>
      </c>
      <c r="BG38" s="23">
        <f t="shared" si="40"/>
        <v>0.12725503163233284</v>
      </c>
      <c r="BH38" s="23">
        <f t="shared" si="40"/>
        <v>0.11232041474598703</v>
      </c>
      <c r="BI38" s="23">
        <f t="shared" si="40"/>
        <v>0.1094573967335578</v>
      </c>
      <c r="BJ38" s="23">
        <f t="shared" si="40"/>
        <v>0.13308021790075641</v>
      </c>
      <c r="BK38" s="23">
        <f t="shared" si="40"/>
        <v>0.16587160446365173</v>
      </c>
      <c r="BL38" s="23">
        <f t="shared" si="40"/>
        <v>0.14545518459912424</v>
      </c>
      <c r="BM38" s="23">
        <f t="shared" si="40"/>
        <v>0.13352781598326471</v>
      </c>
      <c r="BN38" s="23">
        <f t="shared" si="40"/>
        <v>0.27631095159073782</v>
      </c>
      <c r="BO38" s="23">
        <f t="shared" si="40"/>
        <v>0.30771228885148427</v>
      </c>
      <c r="BP38" s="23">
        <f t="shared" si="40"/>
        <v>0.33201638036553721</v>
      </c>
      <c r="BQ38" s="23">
        <f t="shared" si="40"/>
        <v>0.31962871151945488</v>
      </c>
      <c r="BR38" s="23">
        <f t="shared" si="40"/>
        <v>0.30165794376126892</v>
      </c>
      <c r="BS38" s="23">
        <f t="shared" si="40"/>
        <v>0.31209251731741272</v>
      </c>
      <c r="BT38" s="23">
        <f t="shared" si="40"/>
        <v>0.2978678401467949</v>
      </c>
      <c r="BU38" s="23">
        <f t="shared" si="40"/>
        <v>0.30068233247981646</v>
      </c>
      <c r="BV38" s="26">
        <f t="shared" si="40"/>
        <v>0.3017550042545436</v>
      </c>
      <c r="BX38" s="53"/>
      <c r="BY38" s="53"/>
    </row>
    <row r="39" spans="1:116" s="21" customFormat="1">
      <c r="A39" s="28" t="s">
        <v>31</v>
      </c>
      <c r="B39" s="58">
        <v>1196.8707611747263</v>
      </c>
      <c r="C39" s="58">
        <v>1582.7745297032138</v>
      </c>
      <c r="D39" s="58">
        <v>1366.5001614799999</v>
      </c>
      <c r="E39" s="58">
        <v>1405.9206424600002</v>
      </c>
      <c r="F39" s="58">
        <v>1073.8907400399999</v>
      </c>
      <c r="G39" s="58">
        <f>'[7]By company'!$AM$569</f>
        <v>799.10076365528016</v>
      </c>
      <c r="H39" s="58">
        <f>'[7]By company'!$AR$569</f>
        <v>730.79324180114872</v>
      </c>
      <c r="I39" s="59">
        <f>'[13]By company'!$AW$622</f>
        <v>809.92684161074931</v>
      </c>
      <c r="J39" s="58">
        <f>'[8]By company'!$BC$672</f>
        <v>765.85478269798784</v>
      </c>
      <c r="K39" s="60">
        <f>'[8]By company'!$BB$672</f>
        <v>905.89749888544543</v>
      </c>
      <c r="L39" s="58">
        <v>373.83198583000001</v>
      </c>
      <c r="M39" s="58">
        <v>336.29888263999999</v>
      </c>
      <c r="N39" s="58">
        <v>364.23017275999996</v>
      </c>
      <c r="O39" s="58">
        <v>331.55960123000011</v>
      </c>
      <c r="P39" s="58">
        <v>284.92847535999999</v>
      </c>
      <c r="Q39" s="58">
        <v>269.52023747999999</v>
      </c>
      <c r="R39" s="58">
        <v>319.57577822000002</v>
      </c>
      <c r="S39" s="58">
        <v>199.86624897999997</v>
      </c>
      <c r="T39" s="58">
        <v>209.25288706403808</v>
      </c>
      <c r="U39" s="58">
        <f>'[7]By company'!$AJ$569</f>
        <v>240.0018257200158</v>
      </c>
      <c r="V39" s="58">
        <f>'[7]By company'!$AK$569</f>
        <v>175.28669607002863</v>
      </c>
      <c r="W39" s="58">
        <f>G39-(T39+U39+V39)</f>
        <v>174.55935480119763</v>
      </c>
      <c r="X39" s="58">
        <f>'[5]By company'!$AN$574</f>
        <v>166.02479302521954</v>
      </c>
      <c r="Y39" s="58">
        <f>'[6]By company'!$AO$569</f>
        <v>194.40352154189384</v>
      </c>
      <c r="Z39" s="58">
        <f>'[6]By company'!$AP$569</f>
        <v>189.14981450684931</v>
      </c>
      <c r="AA39" s="58">
        <f>'[7]By company'!$AQ$569</f>
        <v>181.21511272718598</v>
      </c>
      <c r="AB39" s="58">
        <f>'[9]By company'!$AS$569</f>
        <v>194.4237249353387</v>
      </c>
      <c r="AC39" s="58">
        <f>'[10]By company'!$AT$581</f>
        <v>201.06613052861388</v>
      </c>
      <c r="AD39" s="58">
        <f>'[11]By company'!$AU$602</f>
        <v>197.55892866677274</v>
      </c>
      <c r="AE39" s="58">
        <f t="shared" si="18"/>
        <v>216.87805748002401</v>
      </c>
      <c r="AF39" s="58">
        <f>'[12]By company'!$AX$641</f>
        <v>231.31074439417668</v>
      </c>
      <c r="AG39" s="19">
        <f>'[8]By company'!$AY$672</f>
        <v>260.14976834447214</v>
      </c>
      <c r="AH39" s="58">
        <f t="shared" si="33"/>
        <v>360.42831456711338</v>
      </c>
      <c r="AI39" s="58">
        <f t="shared" si="34"/>
        <v>370.36492723403529</v>
      </c>
      <c r="AJ39" s="58">
        <f t="shared" si="35"/>
        <v>395.48985546395261</v>
      </c>
      <c r="AK39" s="58">
        <f t="shared" si="36"/>
        <v>414.43698614679676</v>
      </c>
      <c r="AL39" s="58">
        <f t="shared" si="41"/>
        <v>491.46051273864884</v>
      </c>
      <c r="AM39" s="76">
        <f>E39-SUM(L39:O39)</f>
        <v>0</v>
      </c>
      <c r="AN39" s="27">
        <f>F39-SUM(P39:S39)</f>
        <v>0</v>
      </c>
      <c r="AO39" s="38">
        <f t="shared" si="37"/>
        <v>0</v>
      </c>
      <c r="AP39" s="28">
        <f t="shared" si="38"/>
        <v>0</v>
      </c>
      <c r="AQ39" s="23">
        <f t="shared" si="39"/>
        <v>0.39172809680150322</v>
      </c>
      <c r="AR39" s="23">
        <f t="shared" si="39"/>
        <v>0.2593790301779727</v>
      </c>
      <c r="AS39" s="23">
        <f t="shared" si="39"/>
        <v>0.20158779164392857</v>
      </c>
      <c r="AT39" s="23">
        <f t="shared" si="39"/>
        <v>0.1885630921892546</v>
      </c>
      <c r="AU39" s="23">
        <f t="shared" si="39"/>
        <v>0.14300860254582898</v>
      </c>
      <c r="AV39" s="23">
        <f t="shared" si="39"/>
        <v>0.11673750768687821</v>
      </c>
      <c r="AW39" s="23">
        <f t="shared" si="39"/>
        <v>0.10128633159325935</v>
      </c>
      <c r="AX39" s="23">
        <f t="shared" si="39"/>
        <v>9.5984889496194117E-2</v>
      </c>
      <c r="AY39" s="29">
        <f t="shared" si="39"/>
        <v>9.7531058539128718E-2</v>
      </c>
      <c r="AZ39" s="25">
        <f t="shared" si="39"/>
        <v>9.6982810636930913E-2</v>
      </c>
      <c r="BA39" s="23">
        <f t="shared" si="39"/>
        <v>0.20078430136687267</v>
      </c>
      <c r="BB39" s="23">
        <f t="shared" si="39"/>
        <v>0.17702794145927797</v>
      </c>
      <c r="BC39" s="23">
        <f t="shared" si="39"/>
        <v>0.19402123495085274</v>
      </c>
      <c r="BD39" s="23">
        <f t="shared" si="39"/>
        <v>0.18246159720295779</v>
      </c>
      <c r="BE39" s="23">
        <f t="shared" si="39"/>
        <v>0.15098362412621585</v>
      </c>
      <c r="BF39" s="23">
        <f t="shared" si="39"/>
        <v>0.13664893767163963</v>
      </c>
      <c r="BG39" s="23">
        <f t="shared" si="40"/>
        <v>0.1612804549801104</v>
      </c>
      <c r="BH39" s="23">
        <f t="shared" si="40"/>
        <v>0.11980382982954754</v>
      </c>
      <c r="BI39" s="23">
        <f t="shared" si="40"/>
        <v>0.12730636731857173</v>
      </c>
      <c r="BJ39" s="23">
        <f t="shared" si="40"/>
        <v>0.13026973447824339</v>
      </c>
      <c r="BK39" s="23">
        <f t="shared" si="40"/>
        <v>9.9372608675517116E-2</v>
      </c>
      <c r="BL39" s="23">
        <f t="shared" si="40"/>
        <v>0.10942057016848565</v>
      </c>
      <c r="BM39" s="23">
        <f t="shared" si="40"/>
        <v>0.10353127484526292</v>
      </c>
      <c r="BN39" s="23">
        <f t="shared" si="40"/>
        <v>0.10292761293243545</v>
      </c>
      <c r="BO39" s="23">
        <f t="shared" si="40"/>
        <v>0.10072660813309493</v>
      </c>
      <c r="BP39" s="23">
        <f t="shared" si="40"/>
        <v>9.8224443207031012E-2</v>
      </c>
      <c r="BQ39" s="23">
        <f t="shared" si="40"/>
        <v>9.5260597402460123E-2</v>
      </c>
      <c r="BR39" s="23">
        <f t="shared" si="40"/>
        <v>9.6264202816055064E-2</v>
      </c>
      <c r="BS39" s="23">
        <f t="shared" si="40"/>
        <v>9.0893184308527775E-2</v>
      </c>
      <c r="BT39" s="23">
        <f t="shared" si="40"/>
        <v>0.10158793172091704</v>
      </c>
      <c r="BU39" s="23">
        <f t="shared" si="40"/>
        <v>9.5819918222538977E-2</v>
      </c>
      <c r="BV39" s="26">
        <f t="shared" si="40"/>
        <v>9.9355206174690111E-2</v>
      </c>
      <c r="BX39" s="53"/>
      <c r="BY39" s="53"/>
    </row>
    <row r="40" spans="1:116" s="21" customFormat="1">
      <c r="A40" s="28" t="s">
        <v>38</v>
      </c>
      <c r="B40" s="58">
        <f t="shared" ref="B40:C40" si="42">B35-SUM(B36:B39)</f>
        <v>-719.17906946265157</v>
      </c>
      <c r="C40" s="58">
        <f t="shared" si="42"/>
        <v>-1031.4237998422777</v>
      </c>
      <c r="D40" s="58">
        <f>D35-SUM(D36:D39)</f>
        <v>-1081.5632290887761</v>
      </c>
      <c r="E40" s="58">
        <f t="shared" ref="E40:U40" si="43">E35-SUM(E36:E39)</f>
        <v>-1160.3218862319627</v>
      </c>
      <c r="F40" s="58">
        <f t="shared" si="43"/>
        <v>-1107.2458807842559</v>
      </c>
      <c r="G40" s="58">
        <f t="shared" si="43"/>
        <v>-884.18829623861529</v>
      </c>
      <c r="H40" s="58">
        <f t="shared" si="43"/>
        <v>-1344.0748037596641</v>
      </c>
      <c r="I40" s="59">
        <f t="shared" si="43"/>
        <v>-1652.9751479487604</v>
      </c>
      <c r="J40" s="58">
        <f t="shared" si="43"/>
        <v>-1542.5503836047501</v>
      </c>
      <c r="K40" s="60">
        <f t="shared" si="43"/>
        <v>-1953.6007774352365</v>
      </c>
      <c r="L40" s="58">
        <f t="shared" si="43"/>
        <v>-339.71033063362597</v>
      </c>
      <c r="M40" s="58">
        <f t="shared" si="43"/>
        <v>-308.19821356006582</v>
      </c>
      <c r="N40" s="58">
        <f t="shared" si="43"/>
        <v>-278.75061588620838</v>
      </c>
      <c r="O40" s="58">
        <f t="shared" si="43"/>
        <v>-233.66272615206253</v>
      </c>
      <c r="P40" s="58">
        <f t="shared" si="43"/>
        <v>-286.3533036400629</v>
      </c>
      <c r="Q40" s="58">
        <f t="shared" si="43"/>
        <v>-289.00637376871623</v>
      </c>
      <c r="R40" s="58">
        <f t="shared" si="43"/>
        <v>-319.37683443494006</v>
      </c>
      <c r="S40" s="58">
        <f t="shared" si="43"/>
        <v>-212.50936894053666</v>
      </c>
      <c r="T40" s="58">
        <f t="shared" si="43"/>
        <v>-195.26385736507132</v>
      </c>
      <c r="U40" s="58">
        <f t="shared" si="43"/>
        <v>-244.84617320404595</v>
      </c>
      <c r="V40" s="58">
        <f>V35-SUM(V36:V39)</f>
        <v>-232.12355282688918</v>
      </c>
      <c r="W40" s="58">
        <f t="shared" ref="W40:AD40" si="44">W35-SUM(W36:W39)</f>
        <v>-211.95239815585455</v>
      </c>
      <c r="X40" s="58">
        <f t="shared" si="44"/>
        <v>-211.33832576201348</v>
      </c>
      <c r="Y40" s="58">
        <f t="shared" si="44"/>
        <v>-369.2285371810558</v>
      </c>
      <c r="Z40" s="58">
        <f t="shared" si="44"/>
        <v>-374.16608207893842</v>
      </c>
      <c r="AA40" s="58">
        <f t="shared" si="44"/>
        <v>-389.34189689356344</v>
      </c>
      <c r="AB40" s="58">
        <f t="shared" si="44"/>
        <v>-398.84995557453908</v>
      </c>
      <c r="AC40" s="58">
        <f t="shared" si="44"/>
        <v>-380.19244629055265</v>
      </c>
      <c r="AD40" s="58">
        <f t="shared" si="44"/>
        <v>-417.47203853110386</v>
      </c>
      <c r="AE40" s="58">
        <f t="shared" si="18"/>
        <v>-456.46070755256483</v>
      </c>
      <c r="AF40" s="58">
        <f t="shared" ref="AF40:AG40" si="45">AF35-SUM(AF36:AF39)</f>
        <v>-498.08645450075755</v>
      </c>
      <c r="AG40" s="19">
        <f t="shared" si="45"/>
        <v>-581.58157685080823</v>
      </c>
      <c r="AH40" s="58">
        <f t="shared" si="33"/>
        <v>-580.56686294306928</v>
      </c>
      <c r="AI40" s="58">
        <f t="shared" si="34"/>
        <v>-763.50797897250186</v>
      </c>
      <c r="AJ40" s="58">
        <f t="shared" si="35"/>
        <v>-779.04240186509173</v>
      </c>
      <c r="AK40" s="58">
        <f t="shared" si="36"/>
        <v>-873.93274608366869</v>
      </c>
      <c r="AL40" s="58">
        <f t="shared" si="41"/>
        <v>-1079.6680313515658</v>
      </c>
      <c r="AM40" s="27"/>
      <c r="AN40" s="27"/>
      <c r="AO40" s="38">
        <f t="shared" si="37"/>
        <v>-2.3146867542891414E-3</v>
      </c>
      <c r="AP40" s="28"/>
      <c r="AQ40" s="32">
        <f t="shared" si="39"/>
        <v>-0.23538268063593631</v>
      </c>
      <c r="AR40" s="32">
        <f t="shared" si="39"/>
        <v>-0.1690257834485964</v>
      </c>
      <c r="AS40" s="32">
        <f t="shared" si="39"/>
        <v>-0.1595535434398658</v>
      </c>
      <c r="AT40" s="32">
        <f t="shared" si="39"/>
        <v>-0.15562320958595091</v>
      </c>
      <c r="AU40" s="32">
        <f t="shared" si="39"/>
        <v>-0.1474504623065136</v>
      </c>
      <c r="AV40" s="32">
        <f t="shared" si="39"/>
        <v>-0.12916761280099306</v>
      </c>
      <c r="AW40" s="32">
        <f t="shared" si="39"/>
        <v>-0.18628580352524593</v>
      </c>
      <c r="AX40" s="32">
        <f t="shared" si="39"/>
        <v>-0.19589502256806199</v>
      </c>
      <c r="AY40" s="33">
        <f t="shared" si="39"/>
        <v>-0.19644268751957175</v>
      </c>
      <c r="AZ40" s="25">
        <f t="shared" si="39"/>
        <v>-0.20914694487099064</v>
      </c>
      <c r="BA40" s="32">
        <f t="shared" si="39"/>
        <v>-0.18245763869547457</v>
      </c>
      <c r="BB40" s="32">
        <f t="shared" si="39"/>
        <v>-0.1622357317385745</v>
      </c>
      <c r="BC40" s="32">
        <f t="shared" si="39"/>
        <v>-0.1484872555387933</v>
      </c>
      <c r="BD40" s="32">
        <f t="shared" si="39"/>
        <v>-0.1285876628586228</v>
      </c>
      <c r="BE40" s="32">
        <f t="shared" si="39"/>
        <v>-0.15173864075700227</v>
      </c>
      <c r="BF40" s="32">
        <f t="shared" si="39"/>
        <v>-0.14652856618515878</v>
      </c>
      <c r="BG40" s="32">
        <f t="shared" si="40"/>
        <v>-0.16118005392860191</v>
      </c>
      <c r="BH40" s="32">
        <f t="shared" si="40"/>
        <v>-0.12738236897758681</v>
      </c>
      <c r="BI40" s="32">
        <f t="shared" si="40"/>
        <v>-0.11879564816781488</v>
      </c>
      <c r="BJ40" s="32">
        <f t="shared" si="40"/>
        <v>-0.13289918056087927</v>
      </c>
      <c r="BK40" s="32">
        <f t="shared" si="40"/>
        <v>-0.13159425955648008</v>
      </c>
      <c r="BL40" s="32">
        <f t="shared" si="40"/>
        <v>-0.13285997923860551</v>
      </c>
      <c r="BM40" s="32">
        <f t="shared" si="40"/>
        <v>-0.13178830637952421</v>
      </c>
      <c r="BN40" s="32">
        <f t="shared" si="40"/>
        <v>-0.19548931859442301</v>
      </c>
      <c r="BO40" s="32">
        <f t="shared" si="40"/>
        <v>-0.19925200785695682</v>
      </c>
      <c r="BP40" s="32">
        <f t="shared" si="40"/>
        <v>-0.21103588141190571</v>
      </c>
      <c r="BQ40" s="32">
        <f t="shared" si="40"/>
        <v>-0.19542206104019208</v>
      </c>
      <c r="BR40" s="32">
        <f t="shared" si="40"/>
        <v>-0.1820243054492833</v>
      </c>
      <c r="BS40" s="32">
        <f t="shared" si="40"/>
        <v>-0.19207111112587455</v>
      </c>
      <c r="BT40" s="32">
        <f t="shared" si="40"/>
        <v>-0.21381093011865676</v>
      </c>
      <c r="BU40" s="32">
        <f t="shared" si="40"/>
        <v>-0.20633111299268511</v>
      </c>
      <c r="BV40" s="63">
        <f t="shared" si="40"/>
        <v>-0.22211496801681183</v>
      </c>
      <c r="BX40" s="53"/>
      <c r="BY40" s="53"/>
    </row>
    <row r="41" spans="1:116" s="27" customFormat="1">
      <c r="A41" s="28" t="s">
        <v>39</v>
      </c>
      <c r="B41" s="38"/>
      <c r="C41" s="38"/>
      <c r="D41" s="44"/>
      <c r="E41" s="44"/>
      <c r="F41" s="44"/>
      <c r="G41" s="44"/>
      <c r="H41" s="44"/>
      <c r="I41" s="45"/>
      <c r="J41" s="44">
        <f t="shared" ref="J41:AB41" si="46">J35-SUM(J36:J40)</f>
        <v>0</v>
      </c>
      <c r="K41" s="46">
        <f t="shared" si="46"/>
        <v>0</v>
      </c>
      <c r="L41" s="77">
        <f t="shared" si="46"/>
        <v>0</v>
      </c>
      <c r="M41" s="77">
        <f t="shared" si="46"/>
        <v>0</v>
      </c>
      <c r="N41" s="77">
        <f t="shared" si="46"/>
        <v>0</v>
      </c>
      <c r="O41" s="77">
        <f t="shared" si="46"/>
        <v>0</v>
      </c>
      <c r="P41" s="77">
        <f t="shared" si="46"/>
        <v>0</v>
      </c>
      <c r="Q41" s="77">
        <f t="shared" si="46"/>
        <v>0</v>
      </c>
      <c r="R41" s="77">
        <f t="shared" si="46"/>
        <v>0</v>
      </c>
      <c r="S41" s="77">
        <f t="shared" si="46"/>
        <v>0</v>
      </c>
      <c r="T41" s="77">
        <f t="shared" si="46"/>
        <v>0</v>
      </c>
      <c r="U41" s="77">
        <f t="shared" si="46"/>
        <v>0</v>
      </c>
      <c r="V41" s="77">
        <f t="shared" si="46"/>
        <v>0</v>
      </c>
      <c r="W41" s="77">
        <f t="shared" si="46"/>
        <v>0</v>
      </c>
      <c r="X41" s="77">
        <f t="shared" si="46"/>
        <v>0</v>
      </c>
      <c r="Y41" s="77">
        <f t="shared" si="46"/>
        <v>0</v>
      </c>
      <c r="Z41" s="77">
        <f t="shared" si="46"/>
        <v>0</v>
      </c>
      <c r="AA41" s="77">
        <f t="shared" si="46"/>
        <v>0</v>
      </c>
      <c r="AB41" s="48">
        <f t="shared" si="46"/>
        <v>0</v>
      </c>
      <c r="AC41" s="48">
        <f>AC35-SUM(AC36:AC40)</f>
        <v>0</v>
      </c>
      <c r="AD41" s="48">
        <f>AD35-SUM(AD36:AD40)</f>
        <v>0</v>
      </c>
      <c r="AE41" s="48">
        <f>AE35-SUM(AE36:AE40)</f>
        <v>0</v>
      </c>
      <c r="AF41" s="48">
        <f>AF35-SUM(AF36:AF40)</f>
        <v>0</v>
      </c>
      <c r="AG41" s="49">
        <f>AG35-SUM(AG36:AG40)</f>
        <v>0</v>
      </c>
      <c r="AH41" s="77"/>
      <c r="AI41" s="77"/>
      <c r="AJ41" s="77"/>
      <c r="AK41" s="77"/>
      <c r="AL41" s="77">
        <f>AL35-SUM(AL36:AL40)</f>
        <v>0</v>
      </c>
      <c r="AM41" s="50"/>
      <c r="AN41" s="50"/>
      <c r="AO41" s="44"/>
      <c r="AP41" s="45"/>
      <c r="AQ41" s="48">
        <f t="shared" ref="AQ41:BP41" si="47">AQ35-SUM(AQ36:AQ40)</f>
        <v>0</v>
      </c>
      <c r="AR41" s="48">
        <f t="shared" si="47"/>
        <v>0</v>
      </c>
      <c r="AS41" s="48">
        <f t="shared" si="47"/>
        <v>0</v>
      </c>
      <c r="AT41" s="48">
        <f t="shared" si="47"/>
        <v>0</v>
      </c>
      <c r="AU41" s="48">
        <f t="shared" si="47"/>
        <v>0</v>
      </c>
      <c r="AV41" s="48">
        <f t="shared" si="47"/>
        <v>0</v>
      </c>
      <c r="AW41" s="44">
        <f t="shared" si="47"/>
        <v>0</v>
      </c>
      <c r="AX41" s="44">
        <f t="shared" si="47"/>
        <v>0</v>
      </c>
      <c r="AY41" s="52">
        <f t="shared" si="47"/>
        <v>0</v>
      </c>
      <c r="AZ41" s="119">
        <f t="shared" si="47"/>
        <v>0</v>
      </c>
      <c r="BA41" s="48">
        <f t="shared" si="47"/>
        <v>0</v>
      </c>
      <c r="BB41" s="48">
        <f t="shared" si="47"/>
        <v>0</v>
      </c>
      <c r="BC41" s="48">
        <f t="shared" si="47"/>
        <v>0</v>
      </c>
      <c r="BD41" s="48">
        <f t="shared" si="47"/>
        <v>0</v>
      </c>
      <c r="BE41" s="48">
        <f t="shared" si="47"/>
        <v>0</v>
      </c>
      <c r="BF41" s="48">
        <f t="shared" si="47"/>
        <v>0</v>
      </c>
      <c r="BG41" s="48">
        <f t="shared" si="47"/>
        <v>0</v>
      </c>
      <c r="BH41" s="48">
        <f t="shared" si="47"/>
        <v>0</v>
      </c>
      <c r="BI41" s="48">
        <f t="shared" si="47"/>
        <v>0</v>
      </c>
      <c r="BJ41" s="48">
        <f t="shared" si="47"/>
        <v>0</v>
      </c>
      <c r="BK41" s="48">
        <f t="shared" si="47"/>
        <v>0</v>
      </c>
      <c r="BL41" s="44">
        <f t="shared" si="47"/>
        <v>0</v>
      </c>
      <c r="BM41" s="44">
        <f t="shared" si="47"/>
        <v>0</v>
      </c>
      <c r="BN41" s="44">
        <f t="shared" si="47"/>
        <v>0</v>
      </c>
      <c r="BO41" s="44">
        <f t="shared" si="47"/>
        <v>0</v>
      </c>
      <c r="BP41" s="44">
        <f t="shared" si="47"/>
        <v>0</v>
      </c>
      <c r="BQ41" s="44"/>
      <c r="BR41" s="44">
        <f t="shared" ref="BR41:BV41" si="48">BR35-SUM(BR36:BR40)</f>
        <v>0</v>
      </c>
      <c r="BS41" s="44">
        <f t="shared" si="48"/>
        <v>0</v>
      </c>
      <c r="BT41" s="44">
        <f t="shared" si="48"/>
        <v>0</v>
      </c>
      <c r="BU41" s="44">
        <f t="shared" si="48"/>
        <v>0</v>
      </c>
      <c r="BV41" s="56">
        <f t="shared" si="48"/>
        <v>0</v>
      </c>
      <c r="BX41" s="53"/>
      <c r="BY41" s="53"/>
    </row>
    <row r="42" spans="1:116" s="21" customFormat="1" ht="25.5">
      <c r="A42" s="15" t="s">
        <v>40</v>
      </c>
      <c r="B42" s="16"/>
      <c r="C42" s="16"/>
      <c r="D42" s="16"/>
      <c r="E42" s="16"/>
      <c r="F42" s="16"/>
      <c r="G42" s="16"/>
      <c r="H42" s="16"/>
      <c r="I42" s="78"/>
      <c r="J42" s="16"/>
      <c r="K42" s="60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9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20"/>
      <c r="AZ42" s="25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9"/>
      <c r="BX42" s="53"/>
      <c r="BY42" s="53"/>
    </row>
    <row r="43" spans="1:116" s="27" customFormat="1">
      <c r="A43" s="22" t="s">
        <v>33</v>
      </c>
      <c r="B43" s="38">
        <f>'[2]By company'!$R$317/10^6</f>
        <v>3.1855025630235287</v>
      </c>
      <c r="C43" s="38">
        <f>'[2]By company'!$S$317/10^6</f>
        <v>4.3613119999999999</v>
      </c>
      <c r="D43" s="38">
        <f>'[2]By company'!$X$317/10^6</f>
        <v>5.2548755522423596</v>
      </c>
      <c r="E43" s="38">
        <f>'[2]By company'!$AC$317/10^6</f>
        <v>5.8039158392465975</v>
      </c>
      <c r="F43" s="38">
        <f>'[2]By company'!$AH$317/10^6</f>
        <v>6.24941747</v>
      </c>
      <c r="G43" s="38">
        <f>'[3]By company'!$AM$321/10^6</f>
        <v>7.0235972752636497</v>
      </c>
      <c r="H43" s="38">
        <f>H16</f>
        <v>8.728926665510043</v>
      </c>
      <c r="I43" s="28">
        <f>'[1]Segment Analysis in THB'!I43</f>
        <v>9.1032677084520284</v>
      </c>
      <c r="J43" s="38">
        <f>'[1]Segment Analysis in THB'!J43</f>
        <v>9.0558329599658993</v>
      </c>
      <c r="K43" s="79">
        <f>'[1]Segment Analysis in THB'!K43</f>
        <v>9.563605449267218</v>
      </c>
      <c r="L43" s="38">
        <f>'[1]Segment Analysis in THB'!L43</f>
        <v>1.4233449846048198</v>
      </c>
      <c r="M43" s="38">
        <f>'[1]Segment Analysis in THB'!M43</f>
        <v>1.445737068888586</v>
      </c>
      <c r="N43" s="38">
        <f>'[1]Segment Analysis in THB'!N43</f>
        <v>1.4709999588757243</v>
      </c>
      <c r="O43" s="38">
        <f>'[1]Segment Analysis in THB'!O43</f>
        <v>1.4638338268774662</v>
      </c>
      <c r="P43" s="38">
        <f>'[1]Segment Analysis in THB'!P43</f>
        <v>1.5054495400000001</v>
      </c>
      <c r="Q43" s="38">
        <f>'[1]Segment Analysis in THB'!Q43</f>
        <v>1.58684508</v>
      </c>
      <c r="R43" s="38">
        <f>'[1]Segment Analysis in THB'!R43</f>
        <v>1.6325157000000001</v>
      </c>
      <c r="S43" s="38">
        <f>'[1]Segment Analysis in THB'!S43</f>
        <v>1.5246071499999998</v>
      </c>
      <c r="T43" s="38">
        <f>'[1]Segment Analysis in THB'!T43</f>
        <v>1.6267209389142077</v>
      </c>
      <c r="U43" s="39">
        <f>'[1]Segment Analysis in THB'!U43</f>
        <v>1.8145852072488728</v>
      </c>
      <c r="V43" s="38">
        <f>'[1]Segment Analysis in THB'!V43</f>
        <v>1.8015288626199988</v>
      </c>
      <c r="W43" s="38">
        <f>'[1]Segment Analysis in THB'!W43</f>
        <v>1.7807622664805691</v>
      </c>
      <c r="X43" s="35">
        <f>'[1]Segment Analysis in THB'!X43</f>
        <v>1.7647709200019872</v>
      </c>
      <c r="Y43" s="35">
        <f>'[1]Segment Analysis in THB'!Y43</f>
        <v>2.3193589555325862</v>
      </c>
      <c r="Z43" s="35">
        <f>'[1]Segment Analysis in THB'!Z43</f>
        <v>2.3795751199698389</v>
      </c>
      <c r="AA43" s="38">
        <f>'[1]Segment Analysis in THB'!AA43</f>
        <v>2.2652216700056336</v>
      </c>
      <c r="AB43" s="38">
        <f>'[1]Segment Analysis in THB'!AB43</f>
        <v>2.1881375496729887</v>
      </c>
      <c r="AC43" s="38">
        <f>'[1]Segment Analysis in THB'!AC43</f>
        <v>2.2228976203174389</v>
      </c>
      <c r="AD43" s="38">
        <f>'[1]Segment Analysis in THB'!AD43</f>
        <v>2.3866285300104808</v>
      </c>
      <c r="AE43" s="38">
        <f>AE16</f>
        <v>2.3056040084511196</v>
      </c>
      <c r="AF43" s="38">
        <f>AF16</f>
        <v>2.325123570352289</v>
      </c>
      <c r="AG43" s="40">
        <f>AG16</f>
        <v>2.5462493404533282</v>
      </c>
      <c r="AH43" s="38">
        <f t="shared" ref="AH43:AH46" si="49">X43+Y43</f>
        <v>4.0841298755345736</v>
      </c>
      <c r="AI43" s="38">
        <f t="shared" ref="AI43:AI46" si="50">Z43+AA43</f>
        <v>4.644796789975473</v>
      </c>
      <c r="AJ43" s="38">
        <f t="shared" ref="AJ43:AJ46" si="51">AB43+AC43</f>
        <v>4.4110351699904271</v>
      </c>
      <c r="AK43" s="38">
        <f t="shared" ref="AK43:AK46" si="52">AD43+AE43</f>
        <v>4.6922325384616004</v>
      </c>
      <c r="AL43" s="38">
        <f>AF43+AG43</f>
        <v>4.8713729108056167</v>
      </c>
      <c r="AM43" s="27">
        <f>E43-SUM(L43:O43)</f>
        <v>0</v>
      </c>
      <c r="AN43" s="27">
        <f>F43-SUM(P43:S43)</f>
        <v>0</v>
      </c>
      <c r="AO43" s="38">
        <f>G43-SUM(T43:W43)</f>
        <v>0</v>
      </c>
      <c r="AP43" s="27">
        <f t="shared" ref="AP43:AP46" si="53">H43-SUM(X43:AA43)</f>
        <v>0</v>
      </c>
      <c r="AQ43" s="29">
        <f t="shared" ref="AQ43:BF46" si="54">B43/B$43</f>
        <v>1</v>
      </c>
      <c r="AR43" s="23">
        <f t="shared" si="54"/>
        <v>1</v>
      </c>
      <c r="AS43" s="23">
        <f t="shared" si="54"/>
        <v>1</v>
      </c>
      <c r="AT43" s="23">
        <f t="shared" si="54"/>
        <v>1</v>
      </c>
      <c r="AU43" s="23">
        <f t="shared" si="54"/>
        <v>1</v>
      </c>
      <c r="AV43" s="23">
        <f t="shared" si="54"/>
        <v>1</v>
      </c>
      <c r="AW43" s="23">
        <f t="shared" si="54"/>
        <v>1</v>
      </c>
      <c r="AX43" s="23">
        <f t="shared" si="54"/>
        <v>1</v>
      </c>
      <c r="AY43" s="29">
        <f t="shared" si="54"/>
        <v>1</v>
      </c>
      <c r="AZ43" s="25">
        <f t="shared" si="54"/>
        <v>1</v>
      </c>
      <c r="BA43" s="23">
        <f t="shared" si="54"/>
        <v>1</v>
      </c>
      <c r="BB43" s="23">
        <f t="shared" si="54"/>
        <v>1</v>
      </c>
      <c r="BC43" s="23">
        <f t="shared" si="54"/>
        <v>1</v>
      </c>
      <c r="BD43" s="23">
        <f t="shared" si="54"/>
        <v>1</v>
      </c>
      <c r="BE43" s="23">
        <f t="shared" si="54"/>
        <v>1</v>
      </c>
      <c r="BF43" s="23">
        <f t="shared" si="54"/>
        <v>1</v>
      </c>
      <c r="BG43" s="23">
        <f t="shared" ref="BG43:BV46" si="55">R43/R$43</f>
        <v>1</v>
      </c>
      <c r="BH43" s="23">
        <f t="shared" si="55"/>
        <v>1</v>
      </c>
      <c r="BI43" s="23">
        <f t="shared" si="55"/>
        <v>1</v>
      </c>
      <c r="BJ43" s="23">
        <f t="shared" si="55"/>
        <v>1</v>
      </c>
      <c r="BK43" s="23">
        <f t="shared" si="55"/>
        <v>1</v>
      </c>
      <c r="BL43" s="23">
        <f t="shared" si="55"/>
        <v>1</v>
      </c>
      <c r="BM43" s="23">
        <f t="shared" si="55"/>
        <v>1</v>
      </c>
      <c r="BN43" s="23">
        <f t="shared" si="55"/>
        <v>1</v>
      </c>
      <c r="BO43" s="23">
        <f t="shared" si="55"/>
        <v>1</v>
      </c>
      <c r="BP43" s="23">
        <f t="shared" si="55"/>
        <v>1</v>
      </c>
      <c r="BQ43" s="23">
        <f t="shared" si="55"/>
        <v>1</v>
      </c>
      <c r="BR43" s="23">
        <f t="shared" si="55"/>
        <v>1</v>
      </c>
      <c r="BS43" s="23">
        <f t="shared" si="55"/>
        <v>1</v>
      </c>
      <c r="BT43" s="23">
        <f t="shared" si="55"/>
        <v>1</v>
      </c>
      <c r="BU43" s="23">
        <f t="shared" si="55"/>
        <v>1</v>
      </c>
      <c r="BV43" s="26">
        <f t="shared" si="55"/>
        <v>1</v>
      </c>
      <c r="BX43" s="53"/>
      <c r="BY43" s="53"/>
    </row>
    <row r="44" spans="1:116" s="27" customFormat="1">
      <c r="A44" s="28" t="s">
        <v>41</v>
      </c>
      <c r="B44" s="38">
        <f>'[2]By company'!$AR$317/10^6</f>
        <v>8.2101916801063601E-2</v>
      </c>
      <c r="C44" s="38">
        <f>'[2]By company'!$AS$317/10^6</f>
        <v>0.30694329220252292</v>
      </c>
      <c r="D44" s="38">
        <f>'[2]By company'!$AX$317/10^6</f>
        <v>0.87115926489395001</v>
      </c>
      <c r="E44" s="38">
        <f>'[2]By company'!$BC$317/10^6</f>
        <v>1.0795230505344338</v>
      </c>
      <c r="F44" s="38">
        <f>'[2]By company'!$BH$317/10^6</f>
        <v>1.324804265902902</v>
      </c>
      <c r="G44" s="38">
        <f>'[3]By company'!$BL$321/10^6</f>
        <v>1.4630613865522</v>
      </c>
      <c r="H44" s="38">
        <f>'[7]By company'!$CE$345/10^6</f>
        <v>1.6535177001683978</v>
      </c>
      <c r="I44" s="28">
        <f>'[1]Segment Analysis in THB'!I44</f>
        <v>1.789548294921494</v>
      </c>
      <c r="J44" s="38">
        <f>'[1]Segment Analysis in THB'!J44</f>
        <v>1.7549867553205263</v>
      </c>
      <c r="K44" s="79">
        <f>'[1]Segment Analysis in THB'!K44</f>
        <v>1.9046878247045411</v>
      </c>
      <c r="L44" s="38">
        <f>'[1]Segment Analysis in THB'!L44</f>
        <v>0.26425917817290762</v>
      </c>
      <c r="M44" s="38">
        <f>'[1]Segment Analysis in THB'!M44</f>
        <v>0.24976160129525388</v>
      </c>
      <c r="N44" s="38">
        <f>'[1]Segment Analysis in THB'!N44</f>
        <v>0.268741288514247</v>
      </c>
      <c r="O44" s="38">
        <f>'[1]Segment Analysis in THB'!O44</f>
        <v>0.29676098255202527</v>
      </c>
      <c r="P44" s="38">
        <f>'[1]Segment Analysis in THB'!P44</f>
        <v>0.29827347592644771</v>
      </c>
      <c r="Q44" s="38">
        <f>'[1]Segment Analysis in THB'!Q44</f>
        <v>0.33300259771227203</v>
      </c>
      <c r="R44" s="38">
        <f>'[1]Segment Analysis in THB'!R44</f>
        <v>0.34856629586716142</v>
      </c>
      <c r="S44" s="38">
        <f>'[1]Segment Analysis in THB'!S44</f>
        <v>0.34496189639702091</v>
      </c>
      <c r="T44" s="38">
        <f>'[1]Segment Analysis in THB'!T44</f>
        <v>0.34640463553928169</v>
      </c>
      <c r="U44" s="39">
        <f>'[1]Segment Analysis in THB'!U44</f>
        <v>0.39015300246815471</v>
      </c>
      <c r="V44" s="38">
        <f>'[1]Segment Analysis in THB'!V44</f>
        <v>0.36008182418825546</v>
      </c>
      <c r="W44" s="38">
        <f>'[1]Segment Analysis in THB'!W44</f>
        <v>0.36642192435650783</v>
      </c>
      <c r="X44" s="38">
        <f>'[1]Segment Analysis in THB'!X44</f>
        <v>0.34764275494768848</v>
      </c>
      <c r="Y44" s="38">
        <f>'[1]Segment Analysis in THB'!Y44</f>
        <v>0.4295002106040825</v>
      </c>
      <c r="Z44" s="38">
        <f>'[1]Segment Analysis in THB'!Z44</f>
        <v>0.432013919435351</v>
      </c>
      <c r="AA44" s="38">
        <f>'[1]Segment Analysis in THB'!AA44</f>
        <v>0.44436081518127579</v>
      </c>
      <c r="AB44" s="38">
        <f>'[1]Segment Analysis in THB'!AB44</f>
        <v>0.44145120152891515</v>
      </c>
      <c r="AC44" s="38">
        <f>'[1]Segment Analysis in THB'!AC44</f>
        <v>0.43716081917498423</v>
      </c>
      <c r="AD44" s="38">
        <f>'[1]Segment Analysis in THB'!AD44</f>
        <v>0.46312475506092093</v>
      </c>
      <c r="AE44" s="38">
        <f t="shared" ref="AE44:AE46" si="56">I44-AB44-AC44-AD44</f>
        <v>0.44781151915667367</v>
      </c>
      <c r="AF44" s="38">
        <f>'[1]Segment Analysis in THB'!AF44</f>
        <v>0.4820898060696755</v>
      </c>
      <c r="AG44" s="40">
        <f>'[1]Segment Analysis in THB'!AG44</f>
        <v>0.51166174441727075</v>
      </c>
      <c r="AH44" s="38">
        <f t="shared" si="49"/>
        <v>0.77714296555177098</v>
      </c>
      <c r="AI44" s="38">
        <f t="shared" si="50"/>
        <v>0.87637473461662685</v>
      </c>
      <c r="AJ44" s="38">
        <f t="shared" si="51"/>
        <v>0.87861202070389943</v>
      </c>
      <c r="AK44" s="38">
        <f t="shared" si="52"/>
        <v>0.9109362742175946</v>
      </c>
      <c r="AL44" s="38">
        <f t="shared" ref="AL44:AL46" si="57">AF44+AG44</f>
        <v>0.9937515504869463</v>
      </c>
      <c r="AM44" s="27">
        <f>E44-SUM(L44:O44)</f>
        <v>0</v>
      </c>
      <c r="AN44" s="27">
        <f>F44-SUM(P44:S44)</f>
        <v>0</v>
      </c>
      <c r="AO44" s="38">
        <f>G44-SUM(T44:W44)</f>
        <v>0</v>
      </c>
      <c r="AP44" s="27">
        <f t="shared" si="53"/>
        <v>0</v>
      </c>
      <c r="AQ44" s="29">
        <f t="shared" si="54"/>
        <v>2.5773615050284669E-2</v>
      </c>
      <c r="AR44" s="23">
        <f t="shared" si="54"/>
        <v>7.0378659495702878E-2</v>
      </c>
      <c r="AS44" s="23">
        <f t="shared" si="54"/>
        <v>0.16578114100574828</v>
      </c>
      <c r="AT44" s="23">
        <f t="shared" si="54"/>
        <v>0.18599908758748748</v>
      </c>
      <c r="AU44" s="23">
        <f t="shared" si="54"/>
        <v>0.21198844088469929</v>
      </c>
      <c r="AV44" s="23">
        <f t="shared" si="54"/>
        <v>0.20830655990270741</v>
      </c>
      <c r="AW44" s="23">
        <f t="shared" si="54"/>
        <v>0.18942967028258115</v>
      </c>
      <c r="AX44" s="23">
        <f t="shared" si="54"/>
        <v>0.19658306799655781</v>
      </c>
      <c r="AY44" s="29">
        <f t="shared" si="54"/>
        <v>0.19379628169810398</v>
      </c>
      <c r="AZ44" s="25">
        <f t="shared" si="54"/>
        <v>0.19916001708858472</v>
      </c>
      <c r="BA44" s="23">
        <f t="shared" si="54"/>
        <v>0.18566066626937744</v>
      </c>
      <c r="BB44" s="23">
        <f t="shared" si="54"/>
        <v>0.17275727839451382</v>
      </c>
      <c r="BC44" s="23">
        <f t="shared" si="54"/>
        <v>0.18269292727896758</v>
      </c>
      <c r="BD44" s="23">
        <f t="shared" si="54"/>
        <v>0.20272860013424623</v>
      </c>
      <c r="BE44" s="23">
        <f t="shared" si="54"/>
        <v>0.19812917537338892</v>
      </c>
      <c r="BF44" s="23">
        <f t="shared" si="54"/>
        <v>0.20985198990708787</v>
      </c>
      <c r="BG44" s="23">
        <f t="shared" si="55"/>
        <v>0.21351482002112532</v>
      </c>
      <c r="BH44" s="23">
        <f t="shared" si="55"/>
        <v>0.22626280901084647</v>
      </c>
      <c r="BI44" s="23">
        <f t="shared" si="55"/>
        <v>0.21294656462127884</v>
      </c>
      <c r="BJ44" s="23">
        <f t="shared" si="55"/>
        <v>0.21500946933193238</v>
      </c>
      <c r="BK44" s="23">
        <f t="shared" si="55"/>
        <v>0.19987568984300447</v>
      </c>
      <c r="BL44" s="23">
        <f t="shared" si="55"/>
        <v>0.20576689615098942</v>
      </c>
      <c r="BM44" s="23">
        <f t="shared" si="55"/>
        <v>0.19699030112491711</v>
      </c>
      <c r="BN44" s="23">
        <f t="shared" si="55"/>
        <v>0.18518056878585137</v>
      </c>
      <c r="BO44" s="23">
        <f t="shared" si="55"/>
        <v>0.18155086418991756</v>
      </c>
      <c r="BP44" s="23">
        <f t="shared" si="55"/>
        <v>0.1961665920228331</v>
      </c>
      <c r="BQ44" s="23">
        <f t="shared" si="55"/>
        <v>0.20174746399964155</v>
      </c>
      <c r="BR44" s="23">
        <f t="shared" si="55"/>
        <v>0.19666259713416576</v>
      </c>
      <c r="BS44" s="23">
        <f t="shared" si="55"/>
        <v>0.19404978581182347</v>
      </c>
      <c r="BT44" s="23">
        <f t="shared" si="55"/>
        <v>0.19422742045695379</v>
      </c>
      <c r="BU44" s="23">
        <f t="shared" si="55"/>
        <v>0.20733943443557801</v>
      </c>
      <c r="BV44" s="26">
        <f t="shared" si="55"/>
        <v>0.20094722707956625</v>
      </c>
      <c r="BX44" s="53"/>
      <c r="BY44" s="53"/>
    </row>
    <row r="45" spans="1:116" s="27" customFormat="1">
      <c r="A45" s="28" t="s">
        <v>42</v>
      </c>
      <c r="B45" s="38">
        <f>'[2]By company'!$BR$315/10^6</f>
        <v>1.3779272511385285</v>
      </c>
      <c r="C45" s="38">
        <f>'[2]By company'!$BS$315/10^6</f>
        <v>2.081734</v>
      </c>
      <c r="D45" s="38">
        <f>'[2]By company'!$BX$315/10^6</f>
        <v>2.3597725780619809</v>
      </c>
      <c r="E45" s="38">
        <f>'[2]By company'!$CC$315/10^6</f>
        <v>2.3487702616546851</v>
      </c>
      <c r="F45" s="38">
        <f>'[2]By company'!$CH$315/10^6</f>
        <v>2.413652423191448</v>
      </c>
      <c r="G45" s="38">
        <f>'[3]By company'!$CK$319/10^6</f>
        <v>2.9393710713615429</v>
      </c>
      <c r="H45" s="38">
        <f>'[7]By company'!$DR$343/10^6</f>
        <v>4.2700115020013465</v>
      </c>
      <c r="I45" s="28">
        <f>'[1]Segment Analysis in THB'!I45</f>
        <v>4.6712146413882092</v>
      </c>
      <c r="J45" s="38">
        <f>'[1]Segment Analysis in THB'!J45</f>
        <v>4.589214528431401</v>
      </c>
      <c r="K45" s="79">
        <f>'[1]Segment Analysis in THB'!K45</f>
        <v>4.942107284888638</v>
      </c>
      <c r="L45" s="38">
        <f>'[1]Segment Analysis in THB'!L45</f>
        <v>0.59450605272596257</v>
      </c>
      <c r="M45" s="38">
        <f>'[1]Segment Analysis in THB'!M45</f>
        <v>0.60695880959998372</v>
      </c>
      <c r="N45" s="38">
        <f>'[1]Segment Analysis in THB'!N45</f>
        <v>0.58817834745631459</v>
      </c>
      <c r="O45" s="38">
        <f>'[1]Segment Analysis in THB'!O45</f>
        <v>0.55912705187242417</v>
      </c>
      <c r="P45" s="38">
        <f>'[1]Segment Analysis in THB'!P45</f>
        <v>0.60486101075266907</v>
      </c>
      <c r="Q45" s="38">
        <f>'[1]Segment Analysis in THB'!Q45</f>
        <v>0.61324325528172796</v>
      </c>
      <c r="R45" s="38">
        <f>'[1]Segment Analysis in THB'!R45</f>
        <v>0.63499174795152136</v>
      </c>
      <c r="S45" s="38">
        <f>'[1]Segment Analysis in THB'!S45</f>
        <v>0.56055640920552996</v>
      </c>
      <c r="T45" s="38">
        <f>'[1]Segment Analysis in THB'!T45</f>
        <v>0.63956327544432534</v>
      </c>
      <c r="U45" s="39">
        <f>'[1]Segment Analysis in THB'!U45</f>
        <v>0.75362834783342392</v>
      </c>
      <c r="V45" s="38">
        <f>'[1]Segment Analysis in THB'!V45</f>
        <v>0.78691178023010078</v>
      </c>
      <c r="W45" s="38">
        <f>'[1]Segment Analysis in THB'!W45</f>
        <v>0.75926766785369282</v>
      </c>
      <c r="X45" s="38">
        <f>'[1]Segment Analysis in THB'!X45</f>
        <v>0.72635130915693757</v>
      </c>
      <c r="Y45" s="38">
        <f>'[1]Segment Analysis in THB'!Y45</f>
        <v>1.1558563695775599</v>
      </c>
      <c r="Z45" s="38">
        <f>'[1]Segment Analysis in THB'!Z45</f>
        <v>1.218845756173579</v>
      </c>
      <c r="AA45" s="38">
        <f>'[1]Segment Analysis in THB'!AA45</f>
        <v>1.1689580670932693</v>
      </c>
      <c r="AB45" s="38">
        <f>'[1]Segment Analysis in THB'!AB45</f>
        <v>1.0938353646083994</v>
      </c>
      <c r="AC45" s="38">
        <f>'[1]Segment Analysis in THB'!AC45</f>
        <v>1.1075743405561522</v>
      </c>
      <c r="AD45" s="38">
        <f>'[1]Segment Analysis in THB'!AD45</f>
        <v>1.2710282479654127</v>
      </c>
      <c r="AE45" s="38">
        <f t="shared" si="56"/>
        <v>1.1987766882582449</v>
      </c>
      <c r="AF45" s="38">
        <f>'[1]Segment Analysis in THB'!AF45</f>
        <v>1.1607149458270318</v>
      </c>
      <c r="AG45" s="40">
        <f>'[1]Segment Analysis in THB'!AG45</f>
        <v>1.3115874028379479</v>
      </c>
      <c r="AH45" s="38">
        <f t="shared" si="49"/>
        <v>1.8822076787344975</v>
      </c>
      <c r="AI45" s="38">
        <f t="shared" si="50"/>
        <v>2.3878038232668484</v>
      </c>
      <c r="AJ45" s="38">
        <f t="shared" si="51"/>
        <v>2.2014097051645516</v>
      </c>
      <c r="AK45" s="38">
        <f t="shared" si="52"/>
        <v>2.4698049362236576</v>
      </c>
      <c r="AL45" s="38">
        <f t="shared" si="57"/>
        <v>2.4723023486649796</v>
      </c>
      <c r="AM45" s="27">
        <f>E45-SUM(L45:O45)</f>
        <v>0</v>
      </c>
      <c r="AN45" s="27">
        <f>F45-SUM(P45:S45)</f>
        <v>0</v>
      </c>
      <c r="AO45" s="38">
        <f>G45-SUM(T45:W45)</f>
        <v>0</v>
      </c>
      <c r="AP45" s="27">
        <f t="shared" si="53"/>
        <v>0</v>
      </c>
      <c r="AQ45" s="29">
        <f t="shared" si="54"/>
        <v>0.43256196593063323</v>
      </c>
      <c r="AR45" s="23">
        <f t="shared" si="54"/>
        <v>0.47731829321085034</v>
      </c>
      <c r="AS45" s="23">
        <f t="shared" si="54"/>
        <v>0.44906345632771821</v>
      </c>
      <c r="AT45" s="23">
        <f t="shared" si="54"/>
        <v>0.404687167545072</v>
      </c>
      <c r="AU45" s="23">
        <f t="shared" si="54"/>
        <v>0.38622038530439989</v>
      </c>
      <c r="AV45" s="23">
        <f t="shared" si="54"/>
        <v>0.41849937520103692</v>
      </c>
      <c r="AW45" s="23">
        <f t="shared" si="54"/>
        <v>0.48917944503682503</v>
      </c>
      <c r="AX45" s="23">
        <f t="shared" si="54"/>
        <v>0.51313602884062925</v>
      </c>
      <c r="AY45" s="29">
        <f t="shared" si="54"/>
        <v>0.50676890228866167</v>
      </c>
      <c r="AZ45" s="25">
        <f t="shared" si="54"/>
        <v>0.51676193785967106</v>
      </c>
      <c r="BA45" s="23">
        <f t="shared" si="54"/>
        <v>0.41768233222181361</v>
      </c>
      <c r="BB45" s="23">
        <f t="shared" si="54"/>
        <v>0.41982655260170154</v>
      </c>
      <c r="BC45" s="23">
        <f t="shared" si="54"/>
        <v>0.39984932963958442</v>
      </c>
      <c r="BD45" s="23">
        <f t="shared" si="54"/>
        <v>0.38196074008284769</v>
      </c>
      <c r="BE45" s="23">
        <f t="shared" si="54"/>
        <v>0.4017809927742042</v>
      </c>
      <c r="BF45" s="23">
        <f t="shared" si="54"/>
        <v>0.38645439495689643</v>
      </c>
      <c r="BG45" s="23">
        <f t="shared" si="55"/>
        <v>0.38896517071873876</v>
      </c>
      <c r="BH45" s="23">
        <f t="shared" si="55"/>
        <v>0.36767268814496246</v>
      </c>
      <c r="BI45" s="23">
        <f t="shared" si="55"/>
        <v>0.39316102728180075</v>
      </c>
      <c r="BJ45" s="23">
        <f t="shared" si="55"/>
        <v>0.4153171451099914</v>
      </c>
      <c r="BK45" s="23">
        <f t="shared" si="55"/>
        <v>0.43680220536998754</v>
      </c>
      <c r="BL45" s="23">
        <f t="shared" si="55"/>
        <v>0.42637228008783035</v>
      </c>
      <c r="BM45" s="23">
        <f t="shared" si="55"/>
        <v>0.41158390640079207</v>
      </c>
      <c r="BN45" s="23">
        <f t="shared" si="55"/>
        <v>0.49835165308085944</v>
      </c>
      <c r="BO45" s="23">
        <f t="shared" si="55"/>
        <v>0.51221150614023392</v>
      </c>
      <c r="BP45" s="23">
        <f t="shared" si="55"/>
        <v>0.51604577272579344</v>
      </c>
      <c r="BQ45" s="23">
        <f t="shared" si="55"/>
        <v>0.4998933292707628</v>
      </c>
      <c r="BR45" s="23">
        <f t="shared" si="55"/>
        <v>0.49825701842174186</v>
      </c>
      <c r="BS45" s="23">
        <f t="shared" si="55"/>
        <v>0.5325622450175902</v>
      </c>
      <c r="BT45" s="23">
        <f t="shared" si="55"/>
        <v>0.51994040774745631</v>
      </c>
      <c r="BU45" s="23">
        <f t="shared" si="55"/>
        <v>0.49920570271074544</v>
      </c>
      <c r="BV45" s="26">
        <f t="shared" si="55"/>
        <v>0.51510564264080916</v>
      </c>
      <c r="BX45" s="53"/>
      <c r="BY45" s="53"/>
    </row>
    <row r="46" spans="1:116" s="27" customFormat="1">
      <c r="A46" s="28" t="s">
        <v>43</v>
      </c>
      <c r="B46" s="38">
        <f>'[2]By company'!$BR$312/10^6</f>
        <v>1.7254733950839365</v>
      </c>
      <c r="C46" s="38">
        <f>'[2]By company'!$BS$312/10^6</f>
        <v>1.9726347077974771</v>
      </c>
      <c r="D46" s="38">
        <f>'[2]By company'!$BX$312/10^6</f>
        <v>2.0239437092864283</v>
      </c>
      <c r="E46" s="38">
        <f>'[2]By company'!$CC$312/10^6</f>
        <v>2.3756225270574771</v>
      </c>
      <c r="F46" s="38">
        <f>'[2]By company'!$CH$312/10^6</f>
        <v>2.5109607809056498</v>
      </c>
      <c r="G46" s="38">
        <f>'[3]By company'!$CK$316/10^6</f>
        <v>2.6211648173499058</v>
      </c>
      <c r="H46" s="38">
        <f>'[7]By company'!$DR$340/10^6</f>
        <v>2.8053974633403018</v>
      </c>
      <c r="I46" s="28">
        <f>'[1]Segment Analysis in THB'!I46</f>
        <v>2.6425047721423254</v>
      </c>
      <c r="J46" s="38">
        <f>'[1]Segment Analysis in THB'!J46</f>
        <v>2.7116316762139743</v>
      </c>
      <c r="K46" s="79">
        <f>'[1]Segment Analysis in THB'!K46</f>
        <v>2.7168103396740397</v>
      </c>
      <c r="L46" s="38">
        <f>'[1]Segment Analysis in THB'!L46</f>
        <v>0.56457975370594948</v>
      </c>
      <c r="M46" s="38">
        <f>'[1]Segment Analysis in THB'!M46</f>
        <v>0.58901665799334868</v>
      </c>
      <c r="N46" s="38">
        <f>'[1]Segment Analysis in THB'!N46</f>
        <v>0.61408032290516279</v>
      </c>
      <c r="O46" s="38">
        <f>'[1]Segment Analysis in THB'!O46</f>
        <v>0.60794579245301639</v>
      </c>
      <c r="P46" s="38">
        <f>'[1]Segment Analysis in THB'!P46</f>
        <v>0.6023150533208832</v>
      </c>
      <c r="Q46" s="38">
        <f>'[1]Segment Analysis in THB'!Q46</f>
        <v>0.64059922700600003</v>
      </c>
      <c r="R46" s="38">
        <f>'[1]Segment Analysis in THB'!R46</f>
        <v>0.64895765618131729</v>
      </c>
      <c r="S46" s="38">
        <f>'[1]Segment Analysis in THB'!S46</f>
        <v>0.61908884439744927</v>
      </c>
      <c r="T46" s="38">
        <f>'[1]Segment Analysis in THB'!T46</f>
        <v>0.64075302793060052</v>
      </c>
      <c r="U46" s="39">
        <f>'[1]Segment Analysis in THB'!U46</f>
        <v>0.67080385694729427</v>
      </c>
      <c r="V46" s="38">
        <f>'[1]Segment Analysis in THB'!V46</f>
        <v>0.65453525820164238</v>
      </c>
      <c r="W46" s="38">
        <f>'[1]Segment Analysis in THB'!W46</f>
        <v>0.65507267427036842</v>
      </c>
      <c r="X46" s="38">
        <f>'[1]Segment Analysis in THB'!X46</f>
        <v>0.69077685589736137</v>
      </c>
      <c r="Y46" s="38">
        <f>'[1]Segment Analysis in THB'!Y46</f>
        <v>0.73400237535094404</v>
      </c>
      <c r="Z46" s="38">
        <f>'[1]Segment Analysis in THB'!Z46</f>
        <v>0.72871544436090863</v>
      </c>
      <c r="AA46" s="38">
        <f>'[1]Segment Analysis in THB'!AA46</f>
        <v>0.65190278773108812</v>
      </c>
      <c r="AB46" s="38">
        <f>'[1]Segment Analysis in THB'!AB46</f>
        <v>0.65285098353567395</v>
      </c>
      <c r="AC46" s="38">
        <f>'[1]Segment Analysis in THB'!AC46</f>
        <v>0.67816246058630292</v>
      </c>
      <c r="AD46" s="38">
        <f>'[1]Segment Analysis in THB'!AD46</f>
        <v>0.65247552698414746</v>
      </c>
      <c r="AE46" s="38">
        <f t="shared" si="56"/>
        <v>0.65901580103620094</v>
      </c>
      <c r="AF46" s="38">
        <f>'[1]Segment Analysis in THB'!AF46</f>
        <v>0.68231881845558129</v>
      </c>
      <c r="AG46" s="40">
        <f>'[1]Segment Analysis in THB'!AG46</f>
        <v>0.72300019319810971</v>
      </c>
      <c r="AH46" s="38">
        <f t="shared" si="49"/>
        <v>1.4247792312483054</v>
      </c>
      <c r="AI46" s="38">
        <f t="shared" si="50"/>
        <v>1.3806182320919969</v>
      </c>
      <c r="AJ46" s="38">
        <f t="shared" si="51"/>
        <v>1.331013444121977</v>
      </c>
      <c r="AK46" s="38">
        <f t="shared" si="52"/>
        <v>1.3114913280203484</v>
      </c>
      <c r="AL46" s="38">
        <f t="shared" si="57"/>
        <v>1.4053190116536909</v>
      </c>
      <c r="AM46" s="27">
        <f>E46-SUM(L46:O46)</f>
        <v>0</v>
      </c>
      <c r="AN46" s="27">
        <f>F46-SUM(P46:S46)</f>
        <v>0</v>
      </c>
      <c r="AO46" s="38">
        <f>G46-SUM(T46:W46)</f>
        <v>0</v>
      </c>
      <c r="AP46" s="27">
        <f t="shared" si="53"/>
        <v>0</v>
      </c>
      <c r="AQ46" s="29">
        <f t="shared" si="54"/>
        <v>0.54166441901908202</v>
      </c>
      <c r="AR46" s="23">
        <f t="shared" si="54"/>
        <v>0.45230304729344684</v>
      </c>
      <c r="AS46" s="23">
        <f t="shared" si="54"/>
        <v>0.38515540266653342</v>
      </c>
      <c r="AT46" s="23">
        <f t="shared" si="54"/>
        <v>0.40931374486744027</v>
      </c>
      <c r="AU46" s="23">
        <f t="shared" si="54"/>
        <v>0.40179117381090079</v>
      </c>
      <c r="AV46" s="23">
        <f t="shared" si="54"/>
        <v>0.37319406489625551</v>
      </c>
      <c r="AW46" s="23">
        <f t="shared" si="54"/>
        <v>0.32139088468059418</v>
      </c>
      <c r="AX46" s="23">
        <f t="shared" si="54"/>
        <v>0.29028090316281296</v>
      </c>
      <c r="AY46" s="29">
        <f t="shared" si="54"/>
        <v>0.29943481601323457</v>
      </c>
      <c r="AZ46" s="25">
        <f t="shared" si="54"/>
        <v>0.28407804505174428</v>
      </c>
      <c r="BA46" s="23">
        <f t="shared" si="54"/>
        <v>0.39665700150880884</v>
      </c>
      <c r="BB46" s="23">
        <f t="shared" si="54"/>
        <v>0.40741616900378486</v>
      </c>
      <c r="BC46" s="23">
        <f t="shared" si="54"/>
        <v>0.41745774308144806</v>
      </c>
      <c r="BD46" s="23">
        <f t="shared" si="54"/>
        <v>0.41531065978290577</v>
      </c>
      <c r="BE46" s="23">
        <f t="shared" si="54"/>
        <v>0.40008983185240682</v>
      </c>
      <c r="BF46" s="23">
        <f t="shared" si="54"/>
        <v>0.4036936151360157</v>
      </c>
      <c r="BG46" s="23">
        <f t="shared" si="55"/>
        <v>0.39752000926013592</v>
      </c>
      <c r="BH46" s="23">
        <f t="shared" si="55"/>
        <v>0.40606450284419127</v>
      </c>
      <c r="BI46" s="23">
        <f t="shared" si="55"/>
        <v>0.39389240809692033</v>
      </c>
      <c r="BJ46" s="23">
        <f t="shared" si="55"/>
        <v>0.36967338555807627</v>
      </c>
      <c r="BK46" s="23">
        <f t="shared" si="55"/>
        <v>0.36332210478700794</v>
      </c>
      <c r="BL46" s="23">
        <f t="shared" si="55"/>
        <v>0.36786082376118018</v>
      </c>
      <c r="BM46" s="23">
        <f t="shared" si="55"/>
        <v>0.39142579247429093</v>
      </c>
      <c r="BN46" s="23">
        <f t="shared" si="55"/>
        <v>0.3164677781332893</v>
      </c>
      <c r="BO46" s="23">
        <f t="shared" si="55"/>
        <v>0.30623762966984841</v>
      </c>
      <c r="BP46" s="23">
        <f t="shared" si="55"/>
        <v>0.28778763525137335</v>
      </c>
      <c r="BQ46" s="23">
        <f t="shared" si="55"/>
        <v>0.29835920672959559</v>
      </c>
      <c r="BR46" s="23">
        <f t="shared" si="55"/>
        <v>0.30508038444409263</v>
      </c>
      <c r="BS46" s="23">
        <f t="shared" si="55"/>
        <v>0.2733879691705865</v>
      </c>
      <c r="BT46" s="23">
        <f t="shared" si="55"/>
        <v>0.28583217179558984</v>
      </c>
      <c r="BU46" s="23">
        <f t="shared" si="55"/>
        <v>0.29345486285367633</v>
      </c>
      <c r="BV46" s="26">
        <f t="shared" si="55"/>
        <v>0.2839471302796247</v>
      </c>
      <c r="BX46" s="53"/>
      <c r="BY46" s="53"/>
    </row>
    <row r="47" spans="1:116" s="27" customFormat="1">
      <c r="A47" s="28"/>
      <c r="B47" s="38">
        <f>B43-SUM(B44:B46)</f>
        <v>0</v>
      </c>
      <c r="C47" s="38">
        <f>C43-SUM(C44:C46)</f>
        <v>0</v>
      </c>
      <c r="D47" s="44">
        <f>D43-SUM(D44:D46)</f>
        <v>0</v>
      </c>
      <c r="E47" s="44">
        <f t="shared" ref="E47:G47" si="58">E43-SUM(E44:E46)</f>
        <v>0</v>
      </c>
      <c r="F47" s="44">
        <f t="shared" si="58"/>
        <v>0</v>
      </c>
      <c r="G47" s="44">
        <f t="shared" si="58"/>
        <v>0</v>
      </c>
      <c r="H47" s="44">
        <f>H43-SUM(H44:H46)</f>
        <v>0</v>
      </c>
      <c r="I47" s="45">
        <f>I43-SUM(I44:I46)</f>
        <v>0</v>
      </c>
      <c r="J47" s="44">
        <f>J43-SUM(J44:J46)</f>
        <v>0</v>
      </c>
      <c r="K47" s="46">
        <f t="shared" ref="K47:Z47" si="59">K43-SUM(K44:K46)</f>
        <v>0</v>
      </c>
      <c r="L47" s="44">
        <f t="shared" si="59"/>
        <v>0</v>
      </c>
      <c r="M47" s="44">
        <f t="shared" si="59"/>
        <v>0</v>
      </c>
      <c r="N47" s="44">
        <f t="shared" si="59"/>
        <v>0</v>
      </c>
      <c r="O47" s="44">
        <f t="shared" si="59"/>
        <v>0</v>
      </c>
      <c r="P47" s="44">
        <f t="shared" si="59"/>
        <v>0</v>
      </c>
      <c r="Q47" s="44">
        <f t="shared" si="59"/>
        <v>0</v>
      </c>
      <c r="R47" s="44">
        <f t="shared" si="59"/>
        <v>0</v>
      </c>
      <c r="S47" s="44">
        <f t="shared" si="59"/>
        <v>0</v>
      </c>
      <c r="T47" s="44">
        <f t="shared" si="59"/>
        <v>0</v>
      </c>
      <c r="U47" s="44">
        <f t="shared" si="59"/>
        <v>0</v>
      </c>
      <c r="V47" s="44">
        <f t="shared" si="59"/>
        <v>0</v>
      </c>
      <c r="W47" s="44">
        <f t="shared" si="59"/>
        <v>0</v>
      </c>
      <c r="X47" s="44">
        <f t="shared" si="59"/>
        <v>0</v>
      </c>
      <c r="Y47" s="44">
        <f t="shared" si="59"/>
        <v>0</v>
      </c>
      <c r="Z47" s="44">
        <f t="shared" si="59"/>
        <v>0</v>
      </c>
      <c r="AA47" s="44">
        <f>AA43-SUM(AA44:AA46)</f>
        <v>0</v>
      </c>
      <c r="AB47" s="44">
        <f>AB43-SUM(AB44:AB46)</f>
        <v>0</v>
      </c>
      <c r="AC47" s="44">
        <f t="shared" ref="AC47:AF47" si="60">AC43-SUM(AC44:AC46)</f>
        <v>0</v>
      </c>
      <c r="AD47" s="44">
        <f t="shared" si="60"/>
        <v>0</v>
      </c>
      <c r="AE47" s="44">
        <f t="shared" si="60"/>
        <v>0</v>
      </c>
      <c r="AF47" s="44">
        <f t="shared" si="60"/>
        <v>0</v>
      </c>
      <c r="AG47" s="56"/>
      <c r="AH47" s="44"/>
      <c r="AI47" s="44"/>
      <c r="AJ47" s="44"/>
      <c r="AK47" s="44"/>
      <c r="AL47" s="44"/>
      <c r="AM47" s="50"/>
      <c r="AN47" s="50"/>
      <c r="AO47" s="44"/>
      <c r="AP47" s="44"/>
      <c r="AQ47" s="52">
        <f t="shared" ref="AQ47:BV47" si="61">AQ43-SUM(AQ44:AQ46)</f>
        <v>0</v>
      </c>
      <c r="AR47" s="44">
        <f t="shared" si="61"/>
        <v>0</v>
      </c>
      <c r="AS47" s="44">
        <f t="shared" si="61"/>
        <v>0</v>
      </c>
      <c r="AT47" s="44">
        <f t="shared" si="61"/>
        <v>0</v>
      </c>
      <c r="AU47" s="44">
        <f t="shared" si="61"/>
        <v>0</v>
      </c>
      <c r="AV47" s="44">
        <f t="shared" si="61"/>
        <v>0</v>
      </c>
      <c r="AW47" s="44">
        <f t="shared" si="61"/>
        <v>0</v>
      </c>
      <c r="AX47" s="44">
        <f t="shared" si="61"/>
        <v>0</v>
      </c>
      <c r="AY47" s="52">
        <f t="shared" si="61"/>
        <v>0</v>
      </c>
      <c r="AZ47" s="119">
        <f t="shared" si="61"/>
        <v>0</v>
      </c>
      <c r="BA47" s="44">
        <f t="shared" si="61"/>
        <v>0</v>
      </c>
      <c r="BB47" s="44">
        <f t="shared" si="61"/>
        <v>0</v>
      </c>
      <c r="BC47" s="44">
        <f t="shared" si="61"/>
        <v>0</v>
      </c>
      <c r="BD47" s="44">
        <f t="shared" si="61"/>
        <v>0</v>
      </c>
      <c r="BE47" s="44">
        <f t="shared" si="61"/>
        <v>0</v>
      </c>
      <c r="BF47" s="44">
        <f t="shared" si="61"/>
        <v>0</v>
      </c>
      <c r="BG47" s="44">
        <f t="shared" si="61"/>
        <v>0</v>
      </c>
      <c r="BH47" s="44">
        <f t="shared" si="61"/>
        <v>0</v>
      </c>
      <c r="BI47" s="44">
        <f t="shared" si="61"/>
        <v>0</v>
      </c>
      <c r="BJ47" s="44">
        <f t="shared" si="61"/>
        <v>0</v>
      </c>
      <c r="BK47" s="44">
        <f t="shared" si="61"/>
        <v>0</v>
      </c>
      <c r="BL47" s="44">
        <f t="shared" si="61"/>
        <v>0</v>
      </c>
      <c r="BM47" s="44">
        <f t="shared" si="61"/>
        <v>0</v>
      </c>
      <c r="BN47" s="44">
        <f t="shared" si="61"/>
        <v>0</v>
      </c>
      <c r="BO47" s="44">
        <f t="shared" si="61"/>
        <v>0</v>
      </c>
      <c r="BP47" s="44">
        <f t="shared" si="61"/>
        <v>0</v>
      </c>
      <c r="BQ47" s="44">
        <f t="shared" si="61"/>
        <v>0</v>
      </c>
      <c r="BR47" s="44">
        <f t="shared" si="61"/>
        <v>0</v>
      </c>
      <c r="BS47" s="44">
        <f t="shared" si="61"/>
        <v>0</v>
      </c>
      <c r="BT47" s="44">
        <f t="shared" si="61"/>
        <v>0</v>
      </c>
      <c r="BU47" s="44">
        <f t="shared" si="61"/>
        <v>0</v>
      </c>
      <c r="BV47" s="56">
        <f t="shared" si="61"/>
        <v>0</v>
      </c>
      <c r="BX47" s="53"/>
      <c r="BY47" s="53"/>
    </row>
    <row r="48" spans="1:116" s="21" customFormat="1" ht="14.45" customHeight="1">
      <c r="A48" s="22" t="s">
        <v>34</v>
      </c>
      <c r="B48" s="58">
        <f t="shared" ref="B48:Q51" si="62">B53/B43</f>
        <v>124.76174296992279</v>
      </c>
      <c r="C48" s="58">
        <f t="shared" si="62"/>
        <v>127.01538402330497</v>
      </c>
      <c r="D48" s="58">
        <f t="shared" si="62"/>
        <v>87.788838549383172</v>
      </c>
      <c r="E48" s="58">
        <f t="shared" si="62"/>
        <v>82.326715529181712</v>
      </c>
      <c r="F48" s="58">
        <f t="shared" si="62"/>
        <v>90.933702140461179</v>
      </c>
      <c r="G48" s="58">
        <f t="shared" si="62"/>
        <v>91.181396547553945</v>
      </c>
      <c r="H48" s="58">
        <f>H22</f>
        <v>88.837680038554495</v>
      </c>
      <c r="I48" s="59">
        <f>I22</f>
        <v>110.3169891515381</v>
      </c>
      <c r="J48" s="58">
        <f t="shared" ref="J48:AD48" si="63">J22</f>
        <v>97.054357683274034</v>
      </c>
      <c r="K48" s="60">
        <f t="shared" si="63"/>
        <v>131.91582159775766</v>
      </c>
      <c r="L48" s="58">
        <f t="shared" si="63"/>
        <v>64.325436227541928</v>
      </c>
      <c r="M48" s="58">
        <f t="shared" si="63"/>
        <v>91.963781116934996</v>
      </c>
      <c r="N48" s="58">
        <f t="shared" si="63"/>
        <v>86.546088244095628</v>
      </c>
      <c r="O48" s="58">
        <f t="shared" si="63"/>
        <v>86.072134212741545</v>
      </c>
      <c r="P48" s="58">
        <f t="shared" si="63"/>
        <v>92.820602816529117</v>
      </c>
      <c r="Q48" s="58">
        <f t="shared" si="63"/>
        <v>96.418928311856618</v>
      </c>
      <c r="R48" s="58">
        <f t="shared" si="63"/>
        <v>83.131032547183935</v>
      </c>
      <c r="S48" s="58">
        <f t="shared" si="63"/>
        <v>91.716292393536605</v>
      </c>
      <c r="T48" s="58">
        <f t="shared" si="63"/>
        <v>89.649831637265081</v>
      </c>
      <c r="U48" s="58">
        <f t="shared" si="63"/>
        <v>103.12425288881353</v>
      </c>
      <c r="V48" s="58">
        <f t="shared" si="63"/>
        <v>92.823933390307559</v>
      </c>
      <c r="W48" s="58">
        <f t="shared" si="63"/>
        <v>78.749091749133655</v>
      </c>
      <c r="X48" s="58">
        <f t="shared" si="63"/>
        <v>76.366059661398708</v>
      </c>
      <c r="Y48" s="58">
        <f t="shared" si="63"/>
        <v>94.463677442157291</v>
      </c>
      <c r="Z48" s="58">
        <f t="shared" si="63"/>
        <v>91.05480632073251</v>
      </c>
      <c r="AA48" s="58">
        <f t="shared" si="63"/>
        <v>90.4644643020779</v>
      </c>
      <c r="AB48" s="58">
        <f t="shared" si="63"/>
        <v>99.996777147433136</v>
      </c>
      <c r="AC48" s="58">
        <f t="shared" si="63"/>
        <v>107.29577895848711</v>
      </c>
      <c r="AD48" s="58">
        <f t="shared" si="63"/>
        <v>122.03390006915461</v>
      </c>
      <c r="AE48" s="58">
        <f t="shared" ref="AE48:AL51" si="64">AE53/AE43</f>
        <v>110.89556659628376</v>
      </c>
      <c r="AF48" s="58">
        <f t="shared" si="64"/>
        <v>140.30362565143679</v>
      </c>
      <c r="AG48" s="19">
        <f t="shared" si="64"/>
        <v>152.55251977889105</v>
      </c>
      <c r="AH48" s="58">
        <f t="shared" si="64"/>
        <v>86.643615261442918</v>
      </c>
      <c r="AI48" s="58">
        <f t="shared" si="64"/>
        <v>90.766902329699491</v>
      </c>
      <c r="AJ48" s="58">
        <f t="shared" si="64"/>
        <v>103.6750370413618</v>
      </c>
      <c r="AK48" s="58">
        <f t="shared" si="64"/>
        <v>116.560900576479</v>
      </c>
      <c r="AL48" s="58">
        <f t="shared" si="64"/>
        <v>146.70607916184875</v>
      </c>
      <c r="AM48" s="27"/>
      <c r="AN48" s="27"/>
      <c r="AO48" s="38"/>
      <c r="AP48" s="38"/>
      <c r="AQ48" s="29">
        <f t="shared" ref="AQ48:BF51" si="65">B48/B$48</f>
        <v>1</v>
      </c>
      <c r="AR48" s="23">
        <f t="shared" si="65"/>
        <v>1</v>
      </c>
      <c r="AS48" s="23">
        <f t="shared" si="65"/>
        <v>1</v>
      </c>
      <c r="AT48" s="23">
        <f t="shared" si="65"/>
        <v>1</v>
      </c>
      <c r="AU48" s="23">
        <f t="shared" si="65"/>
        <v>1</v>
      </c>
      <c r="AV48" s="23">
        <f t="shared" si="65"/>
        <v>1</v>
      </c>
      <c r="AW48" s="23">
        <f t="shared" si="65"/>
        <v>1</v>
      </c>
      <c r="AX48" s="23">
        <f t="shared" si="65"/>
        <v>1</v>
      </c>
      <c r="AY48" s="29">
        <f t="shared" si="65"/>
        <v>1</v>
      </c>
      <c r="AZ48" s="25">
        <f t="shared" si="65"/>
        <v>1</v>
      </c>
      <c r="BA48" s="23">
        <f t="shared" si="65"/>
        <v>1</v>
      </c>
      <c r="BB48" s="23">
        <f t="shared" si="65"/>
        <v>1</v>
      </c>
      <c r="BC48" s="23">
        <f t="shared" si="65"/>
        <v>1</v>
      </c>
      <c r="BD48" s="23">
        <f t="shared" si="65"/>
        <v>1</v>
      </c>
      <c r="BE48" s="23">
        <f t="shared" si="65"/>
        <v>1</v>
      </c>
      <c r="BF48" s="23">
        <f t="shared" si="65"/>
        <v>1</v>
      </c>
      <c r="BG48" s="23">
        <f t="shared" ref="BG48:BV51" si="66">R48/R$48</f>
        <v>1</v>
      </c>
      <c r="BH48" s="23">
        <f t="shared" si="66"/>
        <v>1</v>
      </c>
      <c r="BI48" s="23">
        <f t="shared" si="66"/>
        <v>1</v>
      </c>
      <c r="BJ48" s="23">
        <f t="shared" si="66"/>
        <v>1</v>
      </c>
      <c r="BK48" s="23">
        <f t="shared" si="66"/>
        <v>1</v>
      </c>
      <c r="BL48" s="23">
        <f t="shared" si="66"/>
        <v>1</v>
      </c>
      <c r="BM48" s="23">
        <f t="shared" si="66"/>
        <v>1</v>
      </c>
      <c r="BN48" s="23">
        <f t="shared" si="66"/>
        <v>1</v>
      </c>
      <c r="BO48" s="23">
        <f t="shared" si="66"/>
        <v>1</v>
      </c>
      <c r="BP48" s="23">
        <f t="shared" si="66"/>
        <v>1</v>
      </c>
      <c r="BQ48" s="23">
        <f t="shared" si="66"/>
        <v>1</v>
      </c>
      <c r="BR48" s="23">
        <f t="shared" si="66"/>
        <v>1</v>
      </c>
      <c r="BS48" s="23">
        <f t="shared" si="66"/>
        <v>1</v>
      </c>
      <c r="BT48" s="23">
        <f t="shared" si="66"/>
        <v>1</v>
      </c>
      <c r="BU48" s="23">
        <f t="shared" si="66"/>
        <v>1</v>
      </c>
      <c r="BV48" s="26">
        <f t="shared" si="66"/>
        <v>1</v>
      </c>
      <c r="BX48" s="53"/>
      <c r="BY48" s="53"/>
    </row>
    <row r="49" spans="1:77" s="21" customFormat="1">
      <c r="A49" s="28" t="str">
        <f>A44</f>
        <v>High Value Add (HVA)</v>
      </c>
      <c r="B49" s="58">
        <f t="shared" si="62"/>
        <v>350.50860693872926</v>
      </c>
      <c r="C49" s="58">
        <f t="shared" si="62"/>
        <v>199.01373386065663</v>
      </c>
      <c r="D49" s="58">
        <f t="shared" si="62"/>
        <v>129.86501027703781</v>
      </c>
      <c r="E49" s="58">
        <f t="shared" si="62"/>
        <v>157.19751513869468</v>
      </c>
      <c r="F49" s="58">
        <f t="shared" si="62"/>
        <v>184.59330936158804</v>
      </c>
      <c r="G49" s="58">
        <f t="shared" si="62"/>
        <v>213.70941915042289</v>
      </c>
      <c r="H49" s="58">
        <f t="shared" si="62"/>
        <v>225.49263329339709</v>
      </c>
      <c r="I49" s="59">
        <f t="shared" si="62"/>
        <v>299.23774561757608</v>
      </c>
      <c r="J49" s="58">
        <f t="shared" si="62"/>
        <v>261.66099880088797</v>
      </c>
      <c r="K49" s="60">
        <f t="shared" si="62"/>
        <v>283.4519232961436</v>
      </c>
      <c r="L49" s="58">
        <f t="shared" si="62"/>
        <v>120.28050489092071</v>
      </c>
      <c r="M49" s="58">
        <f t="shared" si="62"/>
        <v>186.51853516892038</v>
      </c>
      <c r="N49" s="58">
        <f t="shared" si="62"/>
        <v>139.86844494151151</v>
      </c>
      <c r="O49" s="58">
        <f t="shared" si="62"/>
        <v>181.08687709893877</v>
      </c>
      <c r="P49" s="58">
        <f t="shared" si="62"/>
        <v>191.71373207921977</v>
      </c>
      <c r="Q49" s="58">
        <f t="shared" si="62"/>
        <v>203.02976019527225</v>
      </c>
      <c r="R49" s="58">
        <f t="shared" ref="R49:AD51" si="67">R54/R44</f>
        <v>155.08248664138142</v>
      </c>
      <c r="S49" s="58">
        <f t="shared" si="67"/>
        <v>190.45847571892156</v>
      </c>
      <c r="T49" s="58">
        <f t="shared" si="67"/>
        <v>225.96768647773112</v>
      </c>
      <c r="U49" s="58">
        <f t="shared" si="67"/>
        <v>214.67925631357755</v>
      </c>
      <c r="V49" s="58">
        <f t="shared" si="67"/>
        <v>207.40647794931019</v>
      </c>
      <c r="W49" s="58">
        <f t="shared" si="67"/>
        <v>207.28204462675808</v>
      </c>
      <c r="X49" s="58">
        <f t="shared" si="67"/>
        <v>199.89411685645649</v>
      </c>
      <c r="Y49" s="58">
        <f t="shared" si="67"/>
        <v>250.80146976927415</v>
      </c>
      <c r="Z49" s="58">
        <f t="shared" si="67"/>
        <v>228.47169416346912</v>
      </c>
      <c r="AA49" s="58">
        <f t="shared" si="67"/>
        <v>218.16073662017467</v>
      </c>
      <c r="AB49" s="58">
        <f t="shared" si="67"/>
        <v>283.20269989956023</v>
      </c>
      <c r="AC49" s="58">
        <f t="shared" si="67"/>
        <v>316.92313952880528</v>
      </c>
      <c r="AD49" s="58">
        <f t="shared" si="67"/>
        <v>326.57614230064627</v>
      </c>
      <c r="AE49" s="58">
        <f t="shared" si="64"/>
        <v>269.50702456878764</v>
      </c>
      <c r="AF49" s="58">
        <f t="shared" si="64"/>
        <v>273.67015123213287</v>
      </c>
      <c r="AG49" s="19">
        <f t="shared" si="64"/>
        <v>265.83967344350509</v>
      </c>
      <c r="AH49" s="58">
        <f t="shared" si="64"/>
        <v>228.02886138422508</v>
      </c>
      <c r="AI49" s="58">
        <f t="shared" si="64"/>
        <v>223.24358189795274</v>
      </c>
      <c r="AJ49" s="58">
        <f t="shared" si="64"/>
        <v>299.98058896082233</v>
      </c>
      <c r="AK49" s="58">
        <f t="shared" si="64"/>
        <v>298.52126180926945</v>
      </c>
      <c r="AL49" s="58">
        <f t="shared" si="64"/>
        <v>269.63840313273442</v>
      </c>
      <c r="AM49" s="27"/>
      <c r="AN49" s="27"/>
      <c r="AO49" s="38"/>
      <c r="AP49" s="38"/>
      <c r="AQ49" s="29">
        <f t="shared" si="65"/>
        <v>2.8094237752291491</v>
      </c>
      <c r="AR49" s="23">
        <f t="shared" si="65"/>
        <v>1.5668474759257609</v>
      </c>
      <c r="AS49" s="23">
        <f t="shared" si="65"/>
        <v>1.4792883972828261</v>
      </c>
      <c r="AT49" s="23">
        <f t="shared" si="65"/>
        <v>1.9094350373175535</v>
      </c>
      <c r="AU49" s="23">
        <f t="shared" si="65"/>
        <v>2.0299768404508054</v>
      </c>
      <c r="AV49" s="23">
        <f t="shared" si="65"/>
        <v>2.3437831316716755</v>
      </c>
      <c r="AW49" s="23">
        <f t="shared" si="65"/>
        <v>2.538254411816427</v>
      </c>
      <c r="AX49" s="23">
        <f t="shared" si="65"/>
        <v>2.7125264015910098</v>
      </c>
      <c r="AY49" s="29">
        <f t="shared" si="65"/>
        <v>2.6960252486012957</v>
      </c>
      <c r="AZ49" s="25">
        <f t="shared" si="65"/>
        <v>2.1487333351146849</v>
      </c>
      <c r="BA49" s="23">
        <f t="shared" si="65"/>
        <v>1.8698746863596201</v>
      </c>
      <c r="BB49" s="23">
        <f t="shared" si="65"/>
        <v>2.0281738408706347</v>
      </c>
      <c r="BC49" s="23">
        <f t="shared" si="65"/>
        <v>1.616115156435781</v>
      </c>
      <c r="BD49" s="23">
        <f t="shared" si="65"/>
        <v>2.1038966763778917</v>
      </c>
      <c r="BE49" s="23">
        <f t="shared" si="65"/>
        <v>2.0654221828117687</v>
      </c>
      <c r="BF49" s="23">
        <f t="shared" si="65"/>
        <v>2.1057043855392625</v>
      </c>
      <c r="BG49" s="23">
        <f t="shared" si="66"/>
        <v>1.8655185902251235</v>
      </c>
      <c r="BH49" s="23">
        <f t="shared" si="66"/>
        <v>2.0766046113345014</v>
      </c>
      <c r="BI49" s="23">
        <f t="shared" si="66"/>
        <v>2.5205589609139021</v>
      </c>
      <c r="BJ49" s="23">
        <f t="shared" si="66"/>
        <v>2.081753324749323</v>
      </c>
      <c r="BK49" s="23">
        <f t="shared" si="66"/>
        <v>2.2344073384307483</v>
      </c>
      <c r="BL49" s="23">
        <f t="shared" si="66"/>
        <v>2.6321833055177866</v>
      </c>
      <c r="BM49" s="23">
        <f t="shared" si="66"/>
        <v>2.6175779887396544</v>
      </c>
      <c r="BN49" s="23">
        <f t="shared" si="66"/>
        <v>2.6550042996457215</v>
      </c>
      <c r="BO49" s="23">
        <f t="shared" si="66"/>
        <v>2.5091667688435662</v>
      </c>
      <c r="BP49" s="23">
        <f t="shared" si="66"/>
        <v>2.4115627976494158</v>
      </c>
      <c r="BQ49" s="23">
        <f t="shared" si="66"/>
        <v>2.8321182739920925</v>
      </c>
      <c r="BR49" s="23">
        <f t="shared" si="66"/>
        <v>2.9537335261941973</v>
      </c>
      <c r="BS49" s="23">
        <f t="shared" si="66"/>
        <v>2.6761100162789266</v>
      </c>
      <c r="BT49" s="23">
        <f t="shared" si="66"/>
        <v>2.4302777184044717</v>
      </c>
      <c r="BU49" s="23">
        <f t="shared" si="66"/>
        <v>1.9505565159949971</v>
      </c>
      <c r="BV49" s="26">
        <f t="shared" si="66"/>
        <v>1.7426108321829881</v>
      </c>
      <c r="BX49" s="53"/>
      <c r="BY49" s="53"/>
    </row>
    <row r="50" spans="1:77" s="21" customFormat="1">
      <c r="A50" s="28" t="str">
        <f t="shared" ref="A50:A51" si="68">A45</f>
        <v>Special Position (West Necessities)</v>
      </c>
      <c r="B50" s="58">
        <f t="shared" si="62"/>
        <v>104.62585514881533</v>
      </c>
      <c r="C50" s="58">
        <f t="shared" si="62"/>
        <v>138.24415579087878</v>
      </c>
      <c r="D50" s="58">
        <f t="shared" si="62"/>
        <v>131.02835823996566</v>
      </c>
      <c r="E50" s="58">
        <f t="shared" si="62"/>
        <v>96.681921928185389</v>
      </c>
      <c r="F50" s="58">
        <f t="shared" si="62"/>
        <v>100.67834072419789</v>
      </c>
      <c r="G50" s="58">
        <f t="shared" si="62"/>
        <v>83.613161492435268</v>
      </c>
      <c r="H50" s="58">
        <f t="shared" si="62"/>
        <v>62.438698244820259</v>
      </c>
      <c r="I50" s="59">
        <f t="shared" si="62"/>
        <v>80.350672525703573</v>
      </c>
      <c r="J50" s="58">
        <f t="shared" si="62"/>
        <v>67.004636129407132</v>
      </c>
      <c r="K50" s="60">
        <f t="shared" si="62"/>
        <v>112.71653678391986</v>
      </c>
      <c r="L50" s="58">
        <f t="shared" si="62"/>
        <v>84.644999101312493</v>
      </c>
      <c r="M50" s="58">
        <f t="shared" si="62"/>
        <v>96.852895097789144</v>
      </c>
      <c r="N50" s="58">
        <f t="shared" si="62"/>
        <v>107.67965618593566</v>
      </c>
      <c r="O50" s="58">
        <f t="shared" si="62"/>
        <v>97.725728772861089</v>
      </c>
      <c r="P50" s="58">
        <f t="shared" si="62"/>
        <v>106.69872280289761</v>
      </c>
      <c r="Q50" s="58">
        <f t="shared" si="62"/>
        <v>107.31071289211576</v>
      </c>
      <c r="R50" s="58">
        <f t="shared" si="67"/>
        <v>104.7053503441208</v>
      </c>
      <c r="S50" s="58">
        <f t="shared" si="67"/>
        <v>82.364626713050413</v>
      </c>
      <c r="T50" s="58">
        <f t="shared" si="67"/>
        <v>89.490183071784998</v>
      </c>
      <c r="U50" s="80">
        <f t="shared" si="67"/>
        <v>112.37484054538403</v>
      </c>
      <c r="V50" s="80">
        <f t="shared" si="67"/>
        <v>80.88529479616723</v>
      </c>
      <c r="W50" s="58">
        <f t="shared" si="67"/>
        <v>52.941825961483026</v>
      </c>
      <c r="X50" s="80">
        <f t="shared" si="67"/>
        <v>51.102874825578375</v>
      </c>
      <c r="Y50" s="80">
        <f t="shared" si="67"/>
        <v>60.430437732573118</v>
      </c>
      <c r="Z50" s="80">
        <f t="shared" si="67"/>
        <v>63.512477291808992</v>
      </c>
      <c r="AA50" s="58">
        <f t="shared" si="67"/>
        <v>70.348545579457067</v>
      </c>
      <c r="AB50" s="58">
        <f t="shared" si="67"/>
        <v>69.113460065566329</v>
      </c>
      <c r="AC50" s="58">
        <f t="shared" si="67"/>
        <v>65.235792205434109</v>
      </c>
      <c r="AD50" s="58">
        <f t="shared" si="67"/>
        <v>90.877844468102083</v>
      </c>
      <c r="AE50" s="58">
        <f t="shared" si="64"/>
        <v>93.407467202440387</v>
      </c>
      <c r="AF50" s="58">
        <f t="shared" si="64"/>
        <v>132.52989600109782</v>
      </c>
      <c r="AG50" s="19">
        <f t="shared" si="64"/>
        <v>133.99395610607957</v>
      </c>
      <c r="AH50" s="58">
        <f t="shared" si="64"/>
        <v>56.83089470377486</v>
      </c>
      <c r="AI50" s="58">
        <f t="shared" si="64"/>
        <v>66.859099444844077</v>
      </c>
      <c r="AJ50" s="58">
        <f t="shared" si="64"/>
        <v>67.162525892338124</v>
      </c>
      <c r="AK50" s="58">
        <f t="shared" si="64"/>
        <v>92.105655101863903</v>
      </c>
      <c r="AL50" s="58">
        <f t="shared" si="64"/>
        <v>133.30659824859137</v>
      </c>
      <c r="AM50" s="27"/>
      <c r="AN50" s="27"/>
      <c r="AO50" s="38"/>
      <c r="AP50" s="38"/>
      <c r="AQ50" s="29">
        <f t="shared" si="65"/>
        <v>0.83860526999881879</v>
      </c>
      <c r="AR50" s="23">
        <f t="shared" si="65"/>
        <v>1.0884048168961449</v>
      </c>
      <c r="AS50" s="23">
        <f t="shared" si="65"/>
        <v>1.4925400586802307</v>
      </c>
      <c r="AT50" s="23">
        <f t="shared" si="65"/>
        <v>1.1743687490352424</v>
      </c>
      <c r="AU50" s="23">
        <f t="shared" si="65"/>
        <v>1.1071620131410091</v>
      </c>
      <c r="AV50" s="23">
        <f t="shared" si="65"/>
        <v>0.91699803532651958</v>
      </c>
      <c r="AW50" s="23">
        <f t="shared" si="65"/>
        <v>0.70284026122387044</v>
      </c>
      <c r="AX50" s="23">
        <f t="shared" si="65"/>
        <v>0.72836172509502617</v>
      </c>
      <c r="AY50" s="29">
        <f t="shared" si="65"/>
        <v>0.69038256219333516</v>
      </c>
      <c r="AZ50" s="25">
        <f t="shared" si="65"/>
        <v>0.85445805831857735</v>
      </c>
      <c r="BA50" s="23">
        <f t="shared" si="65"/>
        <v>1.3158869036176148</v>
      </c>
      <c r="BB50" s="23">
        <f t="shared" si="65"/>
        <v>1.0531634728528341</v>
      </c>
      <c r="BC50" s="23">
        <f t="shared" si="65"/>
        <v>1.2441885978975116</v>
      </c>
      <c r="BD50" s="23">
        <f t="shared" si="65"/>
        <v>1.1353933496213275</v>
      </c>
      <c r="BE50" s="23">
        <f t="shared" si="65"/>
        <v>1.1495155123458984</v>
      </c>
      <c r="BF50" s="23">
        <f t="shared" si="65"/>
        <v>1.1129631367093278</v>
      </c>
      <c r="BG50" s="23">
        <f t="shared" si="66"/>
        <v>1.2595218312089604</v>
      </c>
      <c r="BH50" s="23">
        <f t="shared" si="66"/>
        <v>0.89803702879353176</v>
      </c>
      <c r="BI50" s="23">
        <f t="shared" si="66"/>
        <v>0.99821919837924467</v>
      </c>
      <c r="BJ50" s="23">
        <f t="shared" si="66"/>
        <v>1.0897033180598583</v>
      </c>
      <c r="BK50" s="23">
        <f t="shared" si="66"/>
        <v>0.87138404764705935</v>
      </c>
      <c r="BL50" s="23">
        <f t="shared" si="66"/>
        <v>0.67228490875979474</v>
      </c>
      <c r="BM50" s="23">
        <f t="shared" si="66"/>
        <v>0.66918307756305129</v>
      </c>
      <c r="BN50" s="23">
        <f t="shared" si="66"/>
        <v>0.63972141852699238</v>
      </c>
      <c r="BO50" s="23">
        <f t="shared" si="66"/>
        <v>0.69751921791027593</v>
      </c>
      <c r="BP50" s="23">
        <f t="shared" si="66"/>
        <v>0.7776373421562528</v>
      </c>
      <c r="BQ50" s="23">
        <f t="shared" si="66"/>
        <v>0.69115687562277039</v>
      </c>
      <c r="BR50" s="23">
        <f t="shared" si="66"/>
        <v>0.60799961413835235</v>
      </c>
      <c r="BS50" s="23">
        <f t="shared" si="66"/>
        <v>0.74469343695975543</v>
      </c>
      <c r="BT50" s="23">
        <f t="shared" si="66"/>
        <v>0.84230118542512211</v>
      </c>
      <c r="BU50" s="23">
        <f t="shared" si="66"/>
        <v>0.94459352269590224</v>
      </c>
      <c r="BV50" s="26">
        <f t="shared" si="66"/>
        <v>0.87834639703290263</v>
      </c>
      <c r="BX50" s="53"/>
      <c r="BY50" s="53"/>
    </row>
    <row r="51" spans="1:77" s="21" customFormat="1">
      <c r="A51" s="28" t="str">
        <f t="shared" si="68"/>
        <v>Cyclical (East Necessities)</v>
      </c>
      <c r="B51" s="58">
        <f t="shared" si="62"/>
        <v>130.61220644085401</v>
      </c>
      <c r="C51" s="58">
        <f t="shared" si="62"/>
        <v>107.66928002221698</v>
      </c>
      <c r="D51" s="58">
        <f t="shared" si="62"/>
        <v>17.158753311544039</v>
      </c>
      <c r="E51" s="58">
        <f t="shared" si="62"/>
        <v>34.600024121730009</v>
      </c>
      <c r="F51" s="58">
        <f t="shared" si="62"/>
        <v>34.617320581546842</v>
      </c>
      <c r="G51" s="58">
        <f t="shared" si="62"/>
        <v>30.739470789441729</v>
      </c>
      <c r="H51" s="58">
        <f t="shared" si="62"/>
        <v>43.905815699496294</v>
      </c>
      <c r="I51" s="59">
        <f t="shared" si="62"/>
        <v>35.998970405060568</v>
      </c>
      <c r="J51" s="58">
        <f t="shared" si="62"/>
        <v>36.92076174155779</v>
      </c>
      <c r="K51" s="60">
        <f t="shared" si="62"/>
        <v>58.581018540822861</v>
      </c>
      <c r="L51" s="58">
        <f t="shared" si="62"/>
        <v>20.097607782558033</v>
      </c>
      <c r="M51" s="58">
        <f t="shared" si="62"/>
        <v>43.274070871959815</v>
      </c>
      <c r="N51" s="58">
        <f t="shared" si="62"/>
        <v>45.829889422134876</v>
      </c>
      <c r="O51" s="58">
        <f t="shared" si="62"/>
        <v>28.320801960098361</v>
      </c>
      <c r="P51" s="58">
        <f t="shared" si="62"/>
        <v>32.02459758607764</v>
      </c>
      <c r="Q51" s="58">
        <f t="shared" si="62"/>
        <v>33.572036945838633</v>
      </c>
      <c r="R51" s="58">
        <f t="shared" si="67"/>
        <v>24.287700239842085</v>
      </c>
      <c r="S51" s="58">
        <f t="shared" si="67"/>
        <v>49.049385163796991</v>
      </c>
      <c r="T51" s="58">
        <f t="shared" si="67"/>
        <v>25.413261302739162</v>
      </c>
      <c r="U51" s="80">
        <f t="shared" si="67"/>
        <v>22.212026678437915</v>
      </c>
      <c r="V51" s="80">
        <f t="shared" si="67"/>
        <v>38.063862301310934</v>
      </c>
      <c r="W51" s="58">
        <f t="shared" si="67"/>
        <v>37.363094299616058</v>
      </c>
      <c r="X51" s="80">
        <f t="shared" si="67"/>
        <v>39.627956664982321</v>
      </c>
      <c r="Y51" s="80">
        <f t="shared" si="67"/>
        <v>56.823205433586274</v>
      </c>
      <c r="Z51" s="80">
        <f t="shared" si="67"/>
        <v>48.681932689839158</v>
      </c>
      <c r="AA51" s="58">
        <f t="shared" si="67"/>
        <v>28.555706545817529</v>
      </c>
      <c r="AB51" s="58">
        <f t="shared" si="67"/>
        <v>28.604664016942692</v>
      </c>
      <c r="AC51" s="58">
        <f t="shared" si="67"/>
        <v>40.329706649155753</v>
      </c>
      <c r="AD51" s="58">
        <f t="shared" si="67"/>
        <v>33.829875902664668</v>
      </c>
      <c r="AE51" s="58">
        <f t="shared" si="64"/>
        <v>41.01511497083947</v>
      </c>
      <c r="AF51" s="58">
        <f t="shared" si="64"/>
        <v>53.079905990663484</v>
      </c>
      <c r="AG51" s="19">
        <f t="shared" si="64"/>
        <v>102.1207516694689</v>
      </c>
      <c r="AH51" s="58">
        <f t="shared" si="64"/>
        <v>48.486419200155318</v>
      </c>
      <c r="AI51" s="58">
        <f t="shared" si="64"/>
        <v>39.178695209110494</v>
      </c>
      <c r="AJ51" s="58">
        <f t="shared" si="64"/>
        <v>34.57867111435877</v>
      </c>
      <c r="AK51" s="58">
        <f t="shared" si="64"/>
        <v>37.440411465486442</v>
      </c>
      <c r="AL51" s="58">
        <f t="shared" si="64"/>
        <v>78.310149519961499</v>
      </c>
      <c r="AM51" s="27"/>
      <c r="AN51" s="27"/>
      <c r="AO51" s="38"/>
      <c r="AP51" s="38"/>
      <c r="AQ51" s="29">
        <f t="shared" si="65"/>
        <v>1.0468930886316781</v>
      </c>
      <c r="AR51" s="23">
        <f t="shared" si="65"/>
        <v>0.84768692273104218</v>
      </c>
      <c r="AS51" s="23">
        <f t="shared" si="65"/>
        <v>0.19545483907833977</v>
      </c>
      <c r="AT51" s="23">
        <f t="shared" si="65"/>
        <v>0.42027698905910571</v>
      </c>
      <c r="AU51" s="23">
        <f t="shared" si="65"/>
        <v>0.38068746533683445</v>
      </c>
      <c r="AV51" s="23">
        <f t="shared" si="65"/>
        <v>0.33712436915144345</v>
      </c>
      <c r="AW51" s="23">
        <f t="shared" si="65"/>
        <v>0.49422514951360386</v>
      </c>
      <c r="AX51" s="23">
        <f t="shared" si="65"/>
        <v>0.32632299595858444</v>
      </c>
      <c r="AY51" s="29">
        <f t="shared" si="65"/>
        <v>0.38041323051196257</v>
      </c>
      <c r="AZ51" s="25">
        <f t="shared" si="65"/>
        <v>0.44407879078712903</v>
      </c>
      <c r="BA51" s="23">
        <f t="shared" si="65"/>
        <v>0.31243640092024638</v>
      </c>
      <c r="BB51" s="23">
        <f t="shared" si="65"/>
        <v>0.47055558554008775</v>
      </c>
      <c r="BC51" s="23">
        <f t="shared" si="65"/>
        <v>0.52954316424880699</v>
      </c>
      <c r="BD51" s="23">
        <f t="shared" si="65"/>
        <v>0.32903566548145308</v>
      </c>
      <c r="BE51" s="23">
        <f t="shared" si="65"/>
        <v>0.34501604831610538</v>
      </c>
      <c r="BF51" s="23">
        <f t="shared" si="65"/>
        <v>0.34818927708108832</v>
      </c>
      <c r="BG51" s="23">
        <f t="shared" si="66"/>
        <v>0.29216165727349469</v>
      </c>
      <c r="BH51" s="23">
        <f t="shared" si="66"/>
        <v>0.53479467915401235</v>
      </c>
      <c r="BI51" s="23">
        <f t="shared" si="66"/>
        <v>0.28347249335129299</v>
      </c>
      <c r="BJ51" s="23">
        <f t="shared" si="66"/>
        <v>0.21539091005475183</v>
      </c>
      <c r="BK51" s="23">
        <f t="shared" si="66"/>
        <v>0.41006517296847783</v>
      </c>
      <c r="BL51" s="23">
        <f t="shared" si="66"/>
        <v>0.47445746318753068</v>
      </c>
      <c r="BM51" s="23">
        <f t="shared" si="66"/>
        <v>0.51892106049061149</v>
      </c>
      <c r="BN51" s="23">
        <f t="shared" si="66"/>
        <v>0.60153497060688421</v>
      </c>
      <c r="BO51" s="23">
        <f t="shared" si="66"/>
        <v>0.53464429454016249</v>
      </c>
      <c r="BP51" s="23">
        <f t="shared" si="66"/>
        <v>0.31565661462897343</v>
      </c>
      <c r="BQ51" s="23">
        <f t="shared" si="66"/>
        <v>0.28605585932803196</v>
      </c>
      <c r="BR51" s="23">
        <f t="shared" si="66"/>
        <v>0.37587412142987819</v>
      </c>
      <c r="BS51" s="23">
        <f t="shared" si="66"/>
        <v>0.27721703463950453</v>
      </c>
      <c r="BT51" s="23">
        <f t="shared" si="66"/>
        <v>0.36985351380326448</v>
      </c>
      <c r="BU51" s="23">
        <f t="shared" si="66"/>
        <v>0.37832169870315763</v>
      </c>
      <c r="BV51" s="26">
        <f t="shared" si="66"/>
        <v>0.6694137325131192</v>
      </c>
      <c r="BX51" s="53"/>
      <c r="BY51" s="53"/>
    </row>
    <row r="52" spans="1:77" s="21" customFormat="1">
      <c r="A52" s="34"/>
      <c r="B52" s="58"/>
      <c r="C52" s="58"/>
      <c r="D52" s="58"/>
      <c r="E52" s="58"/>
      <c r="F52" s="58"/>
      <c r="G52" s="58"/>
      <c r="H52" s="58"/>
      <c r="I52" s="59"/>
      <c r="J52" s="58"/>
      <c r="K52" s="60"/>
      <c r="L52" s="58"/>
      <c r="M52" s="58"/>
      <c r="N52" s="58"/>
      <c r="O52" s="58"/>
      <c r="P52" s="58"/>
      <c r="Q52" s="58"/>
      <c r="R52" s="58"/>
      <c r="S52" s="58"/>
      <c r="T52" s="58"/>
      <c r="U52" s="62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19"/>
      <c r="AH52" s="58"/>
      <c r="AI52" s="58"/>
      <c r="AJ52" s="58"/>
      <c r="AK52" s="58"/>
      <c r="AL52" s="58"/>
      <c r="AM52" s="27"/>
      <c r="AN52" s="27"/>
      <c r="AO52" s="38"/>
      <c r="AP52" s="38"/>
      <c r="AQ52" s="29"/>
      <c r="AR52" s="23"/>
      <c r="AS52" s="23"/>
      <c r="AT52" s="23"/>
      <c r="AU52" s="23"/>
      <c r="AV52" s="23"/>
      <c r="AW52" s="23"/>
      <c r="AX52" s="23"/>
      <c r="AY52" s="29"/>
      <c r="AZ52" s="25"/>
      <c r="BA52" s="38"/>
      <c r="BB52" s="38"/>
      <c r="BC52" s="38"/>
      <c r="BD52" s="38"/>
      <c r="BE52" s="38"/>
      <c r="BF52" s="38"/>
      <c r="BG52" s="38"/>
      <c r="BH52" s="38"/>
      <c r="BI52" s="38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1"/>
      <c r="BX52" s="53"/>
      <c r="BY52" s="53"/>
    </row>
    <row r="53" spans="1:77" s="21" customFormat="1">
      <c r="A53" s="22" t="s">
        <v>35</v>
      </c>
      <c r="B53" s="58">
        <f>B28</f>
        <v>397.42885199797178</v>
      </c>
      <c r="C53" s="58">
        <f t="shared" ref="C53:AG53" si="69">C28</f>
        <v>553.95371852544827</v>
      </c>
      <c r="D53" s="58">
        <f t="shared" si="69"/>
        <v>461.31942145290526</v>
      </c>
      <c r="E53" s="58">
        <f t="shared" si="69"/>
        <v>477.81732825296655</v>
      </c>
      <c r="F53" s="58">
        <f t="shared" si="69"/>
        <v>568.2826667683745</v>
      </c>
      <c r="G53" s="58">
        <f t="shared" si="69"/>
        <v>640.42140834613429</v>
      </c>
      <c r="H53" s="58">
        <f t="shared" si="69"/>
        <v>775.45759419058766</v>
      </c>
      <c r="I53" s="59">
        <f t="shared" si="69"/>
        <v>1004.2450850368494</v>
      </c>
      <c r="J53" s="58">
        <f t="shared" si="69"/>
        <v>878.9080512165126</v>
      </c>
      <c r="K53" s="60">
        <f t="shared" si="69"/>
        <v>1261.5908702768772</v>
      </c>
      <c r="L53" s="58">
        <f t="shared" si="69"/>
        <v>91.557287036988996</v>
      </c>
      <c r="M53" s="58">
        <f t="shared" si="69"/>
        <v>132.95544735590909</v>
      </c>
      <c r="N53" s="58">
        <f t="shared" si="69"/>
        <v>127.30929224791949</v>
      </c>
      <c r="O53" s="58">
        <f t="shared" si="69"/>
        <v>125.99530161214834</v>
      </c>
      <c r="P53" s="58">
        <f t="shared" si="69"/>
        <v>139.73673381266647</v>
      </c>
      <c r="Q53" s="58">
        <f t="shared" si="69"/>
        <v>153.00190201054238</v>
      </c>
      <c r="R53" s="58">
        <f t="shared" si="69"/>
        <v>135.71271579048877</v>
      </c>
      <c r="S53" s="58">
        <f t="shared" si="69"/>
        <v>139.8313151546765</v>
      </c>
      <c r="T53" s="58">
        <f t="shared" si="69"/>
        <v>145.83525829447248</v>
      </c>
      <c r="U53" s="58">
        <f t="shared" si="69"/>
        <v>187.12774380063289</v>
      </c>
      <c r="V53" s="58">
        <f t="shared" si="69"/>
        <v>167.22499514455529</v>
      </c>
      <c r="W53" s="58">
        <f t="shared" si="69"/>
        <v>140.23341110647354</v>
      </c>
      <c r="X53" s="58">
        <f t="shared" si="69"/>
        <v>134.76860136557323</v>
      </c>
      <c r="Y53" s="58">
        <f t="shared" si="69"/>
        <v>219.09517624800907</v>
      </c>
      <c r="Z53" s="58">
        <f t="shared" si="69"/>
        <v>216.67175167448752</v>
      </c>
      <c r="AA53" s="58">
        <f t="shared" si="69"/>
        <v>204.92206490251792</v>
      </c>
      <c r="AB53" s="58">
        <f t="shared" si="69"/>
        <v>218.80670292258026</v>
      </c>
      <c r="AC53" s="58">
        <f t="shared" si="69"/>
        <v>238.50753171692691</v>
      </c>
      <c r="AD53" s="58">
        <f t="shared" si="69"/>
        <v>291.24958753349239</v>
      </c>
      <c r="AE53" s="58">
        <f t="shared" si="69"/>
        <v>255.68126286384989</v>
      </c>
      <c r="AF53" s="58">
        <f t="shared" si="69"/>
        <v>326.22326700803973</v>
      </c>
      <c r="AG53" s="19">
        <f t="shared" si="69"/>
        <v>388.43675287149466</v>
      </c>
      <c r="AH53" s="58">
        <f t="shared" ref="AH53:AH57" si="70">X53+Y53</f>
        <v>353.86377761358233</v>
      </c>
      <c r="AI53" s="58">
        <f t="shared" ref="AI53:AI57" si="71">Z53+AA53</f>
        <v>421.59381657700544</v>
      </c>
      <c r="AJ53" s="58">
        <f t="shared" ref="AJ53:AJ57" si="72">AB53+AC53</f>
        <v>457.31423463950716</v>
      </c>
      <c r="AK53" s="58">
        <f t="shared" ref="AK53:AK57" si="73">AD53+AE53</f>
        <v>546.93085039734228</v>
      </c>
      <c r="AL53" s="58">
        <f>AF53+AG53</f>
        <v>714.66001987953439</v>
      </c>
      <c r="AM53" s="27"/>
      <c r="AN53" s="27"/>
      <c r="AO53" s="38"/>
      <c r="AP53" s="38"/>
      <c r="AQ53" s="29">
        <f t="shared" ref="AQ53:BF57" si="74">B53/B$53</f>
        <v>1</v>
      </c>
      <c r="AR53" s="23">
        <f t="shared" si="74"/>
        <v>1</v>
      </c>
      <c r="AS53" s="23">
        <f t="shared" si="74"/>
        <v>1</v>
      </c>
      <c r="AT53" s="23">
        <f t="shared" si="74"/>
        <v>1</v>
      </c>
      <c r="AU53" s="23">
        <f t="shared" si="74"/>
        <v>1</v>
      </c>
      <c r="AV53" s="23">
        <f t="shared" si="74"/>
        <v>1</v>
      </c>
      <c r="AW53" s="23">
        <f t="shared" si="74"/>
        <v>1</v>
      </c>
      <c r="AX53" s="23">
        <f t="shared" si="74"/>
        <v>1</v>
      </c>
      <c r="AY53" s="29">
        <f t="shared" si="74"/>
        <v>1</v>
      </c>
      <c r="AZ53" s="25">
        <f t="shared" si="74"/>
        <v>1</v>
      </c>
      <c r="BA53" s="23">
        <f t="shared" si="74"/>
        <v>1</v>
      </c>
      <c r="BB53" s="23">
        <f t="shared" si="74"/>
        <v>1</v>
      </c>
      <c r="BC53" s="23">
        <f t="shared" si="74"/>
        <v>1</v>
      </c>
      <c r="BD53" s="23">
        <f t="shared" si="74"/>
        <v>1</v>
      </c>
      <c r="BE53" s="23">
        <f t="shared" si="74"/>
        <v>1</v>
      </c>
      <c r="BF53" s="23">
        <f t="shared" si="74"/>
        <v>1</v>
      </c>
      <c r="BG53" s="23">
        <f t="shared" ref="BG53:BV57" si="75">R53/R$53</f>
        <v>1</v>
      </c>
      <c r="BH53" s="23">
        <f t="shared" si="75"/>
        <v>1</v>
      </c>
      <c r="BI53" s="23">
        <f t="shared" si="75"/>
        <v>1</v>
      </c>
      <c r="BJ53" s="23">
        <f t="shared" si="75"/>
        <v>1</v>
      </c>
      <c r="BK53" s="23">
        <f t="shared" si="75"/>
        <v>1</v>
      </c>
      <c r="BL53" s="23">
        <f t="shared" si="75"/>
        <v>1</v>
      </c>
      <c r="BM53" s="23">
        <f t="shared" si="75"/>
        <v>1</v>
      </c>
      <c r="BN53" s="23">
        <f t="shared" si="75"/>
        <v>1</v>
      </c>
      <c r="BO53" s="23">
        <f t="shared" si="75"/>
        <v>1</v>
      </c>
      <c r="BP53" s="23">
        <f t="shared" si="75"/>
        <v>1</v>
      </c>
      <c r="BQ53" s="23">
        <f t="shared" si="75"/>
        <v>1</v>
      </c>
      <c r="BR53" s="23">
        <f t="shared" si="75"/>
        <v>1</v>
      </c>
      <c r="BS53" s="23">
        <f t="shared" si="75"/>
        <v>1</v>
      </c>
      <c r="BT53" s="23">
        <f t="shared" si="75"/>
        <v>1</v>
      </c>
      <c r="BU53" s="23">
        <f t="shared" si="75"/>
        <v>1</v>
      </c>
      <c r="BV53" s="26">
        <f t="shared" si="75"/>
        <v>1</v>
      </c>
      <c r="BX53" s="53"/>
      <c r="BY53" s="53"/>
    </row>
    <row r="54" spans="1:77" s="21" customFormat="1">
      <c r="A54" s="28" t="str">
        <f>A49</f>
        <v>High Value Add (HVA)</v>
      </c>
      <c r="B54" s="58">
        <f>'[7]By company'!$BE$1614</f>
        <v>28.777428484940252</v>
      </c>
      <c r="C54" s="58">
        <f>'[7]By company'!$BF$1613</f>
        <v>61.085930664706659</v>
      </c>
      <c r="D54" s="58">
        <f>'[7]By company'!$BK$1613</f>
        <v>113.13310688838953</v>
      </c>
      <c r="E54" s="58">
        <f>'[7]By company'!$BP$1613</f>
        <v>169.6983410789565</v>
      </c>
      <c r="F54" s="58">
        <f>'[7]By company'!$BU$1614</f>
        <v>244.55000369936593</v>
      </c>
      <c r="G54" s="58">
        <f>'[7]By company'!$BZ$1614</f>
        <v>312.66999910148297</v>
      </c>
      <c r="H54" s="58">
        <f>'[7]By company'!$CE$1614</f>
        <v>372.85606040821386</v>
      </c>
      <c r="I54" s="59">
        <f>'[13]By company'!$CQ$1748</f>
        <v>535.500397446085</v>
      </c>
      <c r="J54" s="58">
        <f>'[8]By company'!$DA$1882</f>
        <v>459.21158727949853</v>
      </c>
      <c r="K54" s="60">
        <f>'[8]By company'!$CZ$1882</f>
        <v>539.88742719125025</v>
      </c>
      <c r="L54" s="58">
        <f>'[7]By company'!BL1614</f>
        <v>31.785227372697101</v>
      </c>
      <c r="M54" s="58">
        <f>'[7]By company'!BM1614</f>
        <v>46.585168015034682</v>
      </c>
      <c r="N54" s="58">
        <f>'[7]By company'!BN1614</f>
        <v>37.588426116065818</v>
      </c>
      <c r="O54" s="58">
        <f>'[7]By company'!BO1614</f>
        <v>53.739519575158909</v>
      </c>
      <c r="P54" s="58">
        <f>'[7]By company'!BQ1614</f>
        <v>57.183121250100605</v>
      </c>
      <c r="Q54" s="58">
        <f>'[7]By company'!BR1614</f>
        <v>67.609437557925304</v>
      </c>
      <c r="R54" s="58">
        <f>'[7]By company'!BS1614</f>
        <v>54.056527922454862</v>
      </c>
      <c r="S54" s="58">
        <f>'[7]By company'!BT1614</f>
        <v>65.700916968885139</v>
      </c>
      <c r="T54" s="58">
        <f>'[7]By company'!BV1614</f>
        <v>78.276254077973121</v>
      </c>
      <c r="U54" s="58">
        <f>'[7]By company'!BW1614</f>
        <v>83.757756418372836</v>
      </c>
      <c r="V54" s="58">
        <f>'[7]By company'!BX1614</f>
        <v>74.683302928448796</v>
      </c>
      <c r="W54" s="58">
        <f>'[7]By company'!BY1614</f>
        <v>75.952685676688233</v>
      </c>
      <c r="X54" s="58">
        <f>'[7]By company'!CA1614</f>
        <v>69.491741481813705</v>
      </c>
      <c r="Y54" s="58">
        <f>'[7]By company'!CB1614</f>
        <v>107.71928408571668</v>
      </c>
      <c r="Z54" s="35">
        <f>'[7]By company'!CC1614</f>
        <v>98.702952075595107</v>
      </c>
      <c r="AA54" s="58">
        <f>'[7]By company'!$CD$1614</f>
        <v>96.942082765088429</v>
      </c>
      <c r="AB54" s="58">
        <f>'[9]By company'!$CI$1614</f>
        <v>125.02017214689364</v>
      </c>
      <c r="AC54" s="58">
        <f>'[10]By company'!$CM$1646</f>
        <v>138.54637929192035</v>
      </c>
      <c r="AD54" s="58">
        <f>'[11]By company'!$CO$1698</f>
        <v>151.24549591172726</v>
      </c>
      <c r="AE54" s="58">
        <f t="shared" ref="AE54:AE57" si="76">I54-AB54-AC54-AD54</f>
        <v>120.68835009554377</v>
      </c>
      <c r="AF54" s="58">
        <f>'[12]By company'!$CS$1799</f>
        <v>131.9335901345577</v>
      </c>
      <c r="AG54" s="19">
        <f>'[8]By company'!$CW$1882</f>
        <v>136.01999104942141</v>
      </c>
      <c r="AH54" s="58">
        <f t="shared" si="70"/>
        <v>177.21102556753038</v>
      </c>
      <c r="AI54" s="58">
        <f t="shared" si="71"/>
        <v>195.64503484068354</v>
      </c>
      <c r="AJ54" s="58">
        <f t="shared" si="72"/>
        <v>263.56655143881397</v>
      </c>
      <c r="AK54" s="58">
        <f t="shared" si="73"/>
        <v>271.93384600727103</v>
      </c>
      <c r="AL54" s="58">
        <f t="shared" ref="AL54:AL57" si="77">AF54+AG54</f>
        <v>267.95358118397911</v>
      </c>
      <c r="AM54" s="27">
        <f t="shared" ref="AM54:AM63" si="78">E54-SUM(L54:O54)</f>
        <v>0</v>
      </c>
      <c r="AN54" s="27">
        <f t="shared" ref="AN54:AN63" si="79">F54-SUM(P54:S54)</f>
        <v>0</v>
      </c>
      <c r="AO54" s="38">
        <f t="shared" ref="AO54:AO63" si="80">G54-SUM(T54:W54)</f>
        <v>0</v>
      </c>
      <c r="AP54" s="27">
        <f t="shared" ref="AP54:AP62" si="81">H54-SUM(X54:AA54)</f>
        <v>0</v>
      </c>
      <c r="AQ54" s="29">
        <f t="shared" si="74"/>
        <v>7.2409006895873568E-2</v>
      </c>
      <c r="AR54" s="23">
        <f t="shared" si="74"/>
        <v>0.11027262498988065</v>
      </c>
      <c r="AS54" s="23">
        <f t="shared" si="74"/>
        <v>0.2452381183781116</v>
      </c>
      <c r="AT54" s="23">
        <f t="shared" si="74"/>
        <v>0.355153174748645</v>
      </c>
      <c r="AU54" s="23">
        <f t="shared" si="74"/>
        <v>0.43033162543921422</v>
      </c>
      <c r="AV54" s="23">
        <f t="shared" si="74"/>
        <v>0.48822540131652098</v>
      </c>
      <c r="AW54" s="23">
        <f t="shared" si="74"/>
        <v>0.48082069632369268</v>
      </c>
      <c r="AX54" s="23">
        <f t="shared" si="74"/>
        <v>0.53323676204642367</v>
      </c>
      <c r="AY54" s="29">
        <f t="shared" si="74"/>
        <v>0.52247966854313765</v>
      </c>
      <c r="AZ54" s="25">
        <f t="shared" si="74"/>
        <v>0.42794176774025239</v>
      </c>
      <c r="BA54" s="23">
        <f t="shared" si="74"/>
        <v>0.34716218010977018</v>
      </c>
      <c r="BB54" s="23">
        <f t="shared" si="74"/>
        <v>0.35038179285975862</v>
      </c>
      <c r="BC54" s="23">
        <f t="shared" si="74"/>
        <v>0.29525280874915943</v>
      </c>
      <c r="BD54" s="23">
        <f t="shared" si="74"/>
        <v>0.42652002802918326</v>
      </c>
      <c r="BE54" s="23">
        <f t="shared" si="74"/>
        <v>0.4092203938784007</v>
      </c>
      <c r="BF54" s="23">
        <f t="shared" si="74"/>
        <v>0.44188625546149596</v>
      </c>
      <c r="BG54" s="23">
        <f t="shared" si="75"/>
        <v>0.39831586603798064</v>
      </c>
      <c r="BH54" s="23">
        <f t="shared" si="75"/>
        <v>0.46985839256542133</v>
      </c>
      <c r="BI54" s="23">
        <f t="shared" si="75"/>
        <v>0.53674437165199562</v>
      </c>
      <c r="BJ54" s="23">
        <f t="shared" si="75"/>
        <v>0.4475966776343378</v>
      </c>
      <c r="BK54" s="23">
        <f t="shared" si="75"/>
        <v>0.44660370815911737</v>
      </c>
      <c r="BL54" s="23">
        <f t="shared" si="75"/>
        <v>0.54161618887684648</v>
      </c>
      <c r="BM54" s="23">
        <f t="shared" si="75"/>
        <v>0.5156374762197794</v>
      </c>
      <c r="BN54" s="23">
        <f t="shared" si="75"/>
        <v>0.49165520633727566</v>
      </c>
      <c r="BO54" s="23">
        <f t="shared" si="75"/>
        <v>0.45554139528017251</v>
      </c>
      <c r="BP54" s="23">
        <f t="shared" si="75"/>
        <v>0.47306805546393499</v>
      </c>
      <c r="BQ54" s="23">
        <f t="shared" si="75"/>
        <v>0.57137267952494664</v>
      </c>
      <c r="BR54" s="23">
        <f t="shared" si="75"/>
        <v>0.58088890650360836</v>
      </c>
      <c r="BS54" s="23">
        <f t="shared" si="75"/>
        <v>0.51929857546780123</v>
      </c>
      <c r="BT54" s="23">
        <f t="shared" si="75"/>
        <v>0.47202657223971173</v>
      </c>
      <c r="BU54" s="23">
        <f t="shared" si="75"/>
        <v>0.40442728486103419</v>
      </c>
      <c r="BV54" s="26">
        <f t="shared" si="75"/>
        <v>0.35017281460598682</v>
      </c>
      <c r="BX54" s="53"/>
      <c r="BY54" s="53"/>
    </row>
    <row r="55" spans="1:77" s="21" customFormat="1">
      <c r="A55" s="28" t="str">
        <f>A50</f>
        <v>Special Position (West Necessities)</v>
      </c>
      <c r="B55" s="58">
        <f>'[7]By company'!$CR$1612</f>
        <v>144.16681698322498</v>
      </c>
      <c r="C55" s="58">
        <f>'[7]By company'!$CS$1612</f>
        <v>287.78755941116924</v>
      </c>
      <c r="D55" s="58">
        <f>'[7]By company'!$CX$1612</f>
        <v>309.19712672315256</v>
      </c>
      <c r="E55" s="58">
        <f>'[7]By company'!$DC$1612</f>
        <v>227.08362306454183</v>
      </c>
      <c r="F55" s="58">
        <f>'[7]By company'!$DH$1612</f>
        <v>243.0025210518545</v>
      </c>
      <c r="G55" s="58">
        <f>'[7]By company'!$DM$1612</f>
        <v>245.77010807594513</v>
      </c>
      <c r="H55" s="58">
        <f>'[7]By company'!$DR$1612</f>
        <v>266.61395967537379</v>
      </c>
      <c r="I55" s="59">
        <f>'[13]By company'!$EK$1746</f>
        <v>375.33523794745582</v>
      </c>
      <c r="J55" s="58">
        <f>'[8]By company'!$EY$1880</f>
        <v>307.49864959733475</v>
      </c>
      <c r="K55" s="60">
        <f>'[8]By company'!$EX$1880</f>
        <v>557.05721756722846</v>
      </c>
      <c r="L55" s="58">
        <f>'[7]By company'!CY1612</f>
        <v>50.321964298713937</v>
      </c>
      <c r="M55" s="58">
        <f>'[7]By company'!CZ1612</f>
        <v>58.785717914866197</v>
      </c>
      <c r="N55" s="58">
        <f>'[7]By company'!DA1612</f>
        <v>63.334842230107753</v>
      </c>
      <c r="O55" s="58">
        <f>'[7]By company'!DB1612</f>
        <v>54.64109862085396</v>
      </c>
      <c r="P55" s="58">
        <f>'[7]By company'!DD1612</f>
        <v>64.537897320579503</v>
      </c>
      <c r="Q55" s="58">
        <f>'[7]By company'!DE1612</f>
        <v>65.80757090056396</v>
      </c>
      <c r="R55" s="58">
        <f>'[7]By company'!DF1612</f>
        <v>66.487033434889696</v>
      </c>
      <c r="S55" s="58">
        <f>'[7]By company'!DG1612</f>
        <v>46.170019395821413</v>
      </c>
      <c r="T55" s="58">
        <f>'[7]By company'!DI1612</f>
        <v>57.234634605503132</v>
      </c>
      <c r="U55" s="58">
        <f>'[7]By company'!DJ1612</f>
        <v>84.688865418262225</v>
      </c>
      <c r="V55" s="58">
        <f>'[7]By company'!DK1612</f>
        <v>63.649591322488462</v>
      </c>
      <c r="W55" s="58">
        <f>'[7]By company'!DL1612</f>
        <v>40.197016729691306</v>
      </c>
      <c r="X55" s="58">
        <f>'[7]By company'!DN1612</f>
        <v>37.118640031241959</v>
      </c>
      <c r="Y55" s="58">
        <f>'[7]By company'!DO1612</f>
        <v>69.848906369554754</v>
      </c>
      <c r="Z55" s="35">
        <f>'[7]By company'!DP1612</f>
        <v>77.411913411192202</v>
      </c>
      <c r="AA55" s="58">
        <f>'[7]By company'!$DQ$1612</f>
        <v>82.234499863384897</v>
      </c>
      <c r="AB55" s="58">
        <f>'[9]By company'!$DY$1612</f>
        <v>75.5987467901668</v>
      </c>
      <c r="AC55" s="58">
        <f>'[10]By company'!$EF$1644</f>
        <v>72.253489532591857</v>
      </c>
      <c r="AD55" s="58">
        <f>'[11]By company'!$EI$1696</f>
        <v>115.50830743316506</v>
      </c>
      <c r="AE55" s="58">
        <f t="shared" si="76"/>
        <v>111.97469419153212</v>
      </c>
      <c r="AF55" s="58">
        <f>'[12]By company'!$EN$1797</f>
        <v>153.82943105737641</v>
      </c>
      <c r="AG55" s="19">
        <f>'[8]By company'!$EU$1880</f>
        <v>175.7447848851549</v>
      </c>
      <c r="AH55" s="58">
        <f t="shared" si="70"/>
        <v>106.96754640079672</v>
      </c>
      <c r="AI55" s="58">
        <f t="shared" si="71"/>
        <v>159.6464132745771</v>
      </c>
      <c r="AJ55" s="58">
        <f t="shared" si="72"/>
        <v>147.85223632275864</v>
      </c>
      <c r="AK55" s="58">
        <f t="shared" si="73"/>
        <v>227.48300162469718</v>
      </c>
      <c r="AL55" s="58">
        <f t="shared" si="77"/>
        <v>329.57421594253128</v>
      </c>
      <c r="AM55" s="27">
        <f t="shared" si="78"/>
        <v>0</v>
      </c>
      <c r="AN55" s="27">
        <f t="shared" si="79"/>
        <v>0</v>
      </c>
      <c r="AO55" s="38">
        <f t="shared" si="80"/>
        <v>0</v>
      </c>
      <c r="AP55" s="27">
        <f t="shared" si="81"/>
        <v>0</v>
      </c>
      <c r="AQ55" s="29">
        <f t="shared" si="74"/>
        <v>0.36274874423047854</v>
      </c>
      <c r="AR55" s="23">
        <f t="shared" si="74"/>
        <v>0.51951552952333591</v>
      </c>
      <c r="AS55" s="23">
        <f t="shared" si="74"/>
        <v>0.67024519745851974</v>
      </c>
      <c r="AT55" s="23">
        <f t="shared" si="74"/>
        <v>0.47525196270052178</v>
      </c>
      <c r="AU55" s="23">
        <f t="shared" si="74"/>
        <v>0.42760853930971565</v>
      </c>
      <c r="AV55" s="23">
        <f t="shared" si="74"/>
        <v>0.38376310484472681</v>
      </c>
      <c r="AW55" s="23">
        <f t="shared" si="74"/>
        <v>0.34381500893503003</v>
      </c>
      <c r="AX55" s="23">
        <f t="shared" si="74"/>
        <v>0.3737486431747718</v>
      </c>
      <c r="AY55" s="29">
        <f t="shared" si="74"/>
        <v>0.34986441320195016</v>
      </c>
      <c r="AZ55" s="25">
        <f t="shared" si="74"/>
        <v>0.44155140203651994</v>
      </c>
      <c r="BA55" s="23">
        <f t="shared" si="74"/>
        <v>0.54962271084314618</v>
      </c>
      <c r="BB55" s="23">
        <f t="shared" si="74"/>
        <v>0.44214599013384104</v>
      </c>
      <c r="BC55" s="23">
        <f t="shared" si="74"/>
        <v>0.49748797681453438</v>
      </c>
      <c r="BD55" s="23">
        <f t="shared" si="74"/>
        <v>0.43367568410650575</v>
      </c>
      <c r="BE55" s="23">
        <f t="shared" si="74"/>
        <v>0.46185348375968299</v>
      </c>
      <c r="BF55" s="23">
        <f t="shared" si="74"/>
        <v>0.43010949560633294</v>
      </c>
      <c r="BG55" s="23">
        <f t="shared" si="75"/>
        <v>0.48991012410017176</v>
      </c>
      <c r="BH55" s="23">
        <f t="shared" si="75"/>
        <v>0.33018368843023294</v>
      </c>
      <c r="BI55" s="23">
        <f t="shared" si="75"/>
        <v>0.39246088548719954</v>
      </c>
      <c r="BJ55" s="23">
        <f t="shared" si="75"/>
        <v>0.45257247107350523</v>
      </c>
      <c r="BK55" s="23">
        <f t="shared" si="75"/>
        <v>0.38062247373646185</v>
      </c>
      <c r="BL55" s="23">
        <f t="shared" si="75"/>
        <v>0.28664364941655268</v>
      </c>
      <c r="BM55" s="23">
        <f t="shared" si="75"/>
        <v>0.2754249851607049</v>
      </c>
      <c r="BN55" s="23">
        <f t="shared" si="75"/>
        <v>0.31880622643415901</v>
      </c>
      <c r="BO55" s="23">
        <f t="shared" si="75"/>
        <v>0.35727736916758046</v>
      </c>
      <c r="BP55" s="23">
        <f t="shared" si="75"/>
        <v>0.40129646313345568</v>
      </c>
      <c r="BQ55" s="23">
        <f t="shared" si="75"/>
        <v>0.3455047116034452</v>
      </c>
      <c r="BR55" s="23">
        <f t="shared" si="75"/>
        <v>0.30294007494214498</v>
      </c>
      <c r="BS55" s="23">
        <f t="shared" si="75"/>
        <v>0.3965956086371526</v>
      </c>
      <c r="BT55" s="23">
        <f t="shared" si="75"/>
        <v>0.43794642179610388</v>
      </c>
      <c r="BU55" s="23">
        <f t="shared" si="75"/>
        <v>0.4715464732734263</v>
      </c>
      <c r="BV55" s="26">
        <f t="shared" si="75"/>
        <v>0.45244118530487254</v>
      </c>
      <c r="BX55" s="53"/>
      <c r="BY55" s="53"/>
    </row>
    <row r="56" spans="1:77" s="21" customFormat="1">
      <c r="A56" s="28" t="str">
        <f>A51</f>
        <v>Cyclical (East Necessities)</v>
      </c>
      <c r="B56" s="58">
        <f>'[7]By company'!$CR$1609-'[7]By company'!$CR$1608</f>
        <v>225.36788728690436</v>
      </c>
      <c r="C56" s="58">
        <f>'[7]By company'!$CS$1609-'[7]By company'!$CS$1608</f>
        <v>212.39215873539072</v>
      </c>
      <c r="D56" s="58">
        <f>'[7]By company'!$CX$1609-'[7]By company'!$CX$1608</f>
        <v>34.728350824097227</v>
      </c>
      <c r="E56" s="58">
        <f>'[7]By company'!$DC$1609-'[7]By company'!$DC$1608</f>
        <v>82.196596740313908</v>
      </c>
      <c r="F56" s="58">
        <f>'[7]By company'!$DH$1609-'[7]By company'!$DH$1608</f>
        <v>86.922734320302084</v>
      </c>
      <c r="G56" s="58">
        <f>'[7]By company'!$DM$1609-'[7]By company'!$DM$1608</f>
        <v>80.573219337239792</v>
      </c>
      <c r="H56" s="58">
        <f>'[7]By company'!$DR$1609-'[7]By company'!$DR$1608</f>
        <v>123.17326398925371</v>
      </c>
      <c r="I56" s="59">
        <f>'[13]By company'!$EK$1743-'[13]By company'!$EK$1742</f>
        <v>95.127451087582884</v>
      </c>
      <c r="J56" s="58">
        <f>'[8]By company'!$EY$1877-'[8]By company'!$EY$1876</f>
        <v>100.11550704835712</v>
      </c>
      <c r="K56" s="60">
        <f>'[8]By company'!$EX$1877-'[8]By company'!$EX$1876</f>
        <v>159.15351688034417</v>
      </c>
      <c r="L56" s="58">
        <f>'[7]By company'!CY1609-'[7]By company'!CY1608</f>
        <v>11.346702451955387</v>
      </c>
      <c r="M56" s="58">
        <f>'[7]By company'!CZ1609-'[7]By company'!CZ1608</f>
        <v>25.489148602769088</v>
      </c>
      <c r="N56" s="58">
        <f>'[7]By company'!DA1609-'[7]By company'!DA1608</f>
        <v>28.143233295052489</v>
      </c>
      <c r="O56" s="58">
        <f>'[7]By company'!DB1609-'[7]By company'!DB1608</f>
        <v>17.217512390536939</v>
      </c>
      <c r="P56" s="58">
        <f>'[7]By company'!DD1609-'[7]By company'!DD1608</f>
        <v>19.288897202638182</v>
      </c>
      <c r="Q56" s="58">
        <f>'[7]By company'!DE1609-'[7]By company'!DE1608</f>
        <v>21.506220916521102</v>
      </c>
      <c r="R56" s="80">
        <f>'[7]By company'!DF1609-'[7]By company'!DF1608</f>
        <v>15.761689021682336</v>
      </c>
      <c r="S56" s="58">
        <f>'[7]By company'!DG1609-'[7]By company'!DG1608</f>
        <v>30.365927179460471</v>
      </c>
      <c r="T56" s="58">
        <f>'[7]By company'!DI1609-'[7]By company'!DI1608</f>
        <v>16.283624129321677</v>
      </c>
      <c r="U56" s="58">
        <f>'[7]By company'!DJ1609-'[7]By company'!DJ1608</f>
        <v>14.899913166512352</v>
      </c>
      <c r="V56" s="58">
        <f>'[7]By company'!DK1609-'[7]By company'!DK1608</f>
        <v>24.914139939540313</v>
      </c>
      <c r="W56" s="58">
        <f>'[7]By company'!DL1609-'[7]By company'!DL1608</f>
        <v>24.47554210186545</v>
      </c>
      <c r="X56" s="58">
        <f>'[7]By company'!DN1609-'[7]By company'!DN1608</f>
        <v>27.374075310673376</v>
      </c>
      <c r="Y56" s="58">
        <f>'[7]By company'!DO1609-'[7]By company'!DO1608</f>
        <v>41.708367763306995</v>
      </c>
      <c r="Z56" s="35">
        <f>'[7]By company'!DP1609-'[7]By company'!DP1608</f>
        <v>35.475276212423985</v>
      </c>
      <c r="AA56" s="58">
        <f>'[7]By company'!$DQ$1609-'[7]By company'!$DQ$1608</f>
        <v>18.615544702849327</v>
      </c>
      <c r="AB56" s="58">
        <f>'[9]By company'!$DY$1609-'[9]By company'!$DY$1608</f>
        <v>18.674583037168539</v>
      </c>
      <c r="AC56" s="58">
        <f>'[10]By company'!$EF$1641-'[10]By company'!$EF$1640</f>
        <v>27.350093095915248</v>
      </c>
      <c r="AD56" s="58">
        <f>'[11]By company'!$EI$1693-'[11]By company'!$EI$1692</f>
        <v>22.073166107399441</v>
      </c>
      <c r="AE56" s="58">
        <f t="shared" si="76"/>
        <v>27.029608847099649</v>
      </c>
      <c r="AF56" s="58">
        <f>'[12]By company'!$EN$1794-'[12]By company'!$EN$1793</f>
        <v>36.217418739282841</v>
      </c>
      <c r="AG56" s="19">
        <f>'[8]By company'!$EU$1877-'[8]By company'!$EU$1876</f>
        <v>73.833323186562197</v>
      </c>
      <c r="AH56" s="58">
        <f t="shared" si="70"/>
        <v>69.082443073980372</v>
      </c>
      <c r="AI56" s="58">
        <f t="shared" si="71"/>
        <v>54.090820915273312</v>
      </c>
      <c r="AJ56" s="58">
        <f t="shared" si="72"/>
        <v>46.024676133083787</v>
      </c>
      <c r="AK56" s="58">
        <f t="shared" si="73"/>
        <v>49.10277495449909</v>
      </c>
      <c r="AL56" s="58">
        <f t="shared" si="77"/>
        <v>110.05074192584505</v>
      </c>
      <c r="AM56" s="27">
        <f t="shared" si="78"/>
        <v>0</v>
      </c>
      <c r="AN56" s="27">
        <f t="shared" si="79"/>
        <v>0</v>
      </c>
      <c r="AO56" s="38">
        <f t="shared" si="80"/>
        <v>0</v>
      </c>
      <c r="AP56" s="27">
        <f t="shared" si="81"/>
        <v>0</v>
      </c>
      <c r="AQ56" s="29">
        <f t="shared" si="74"/>
        <v>0.56706473662877022</v>
      </c>
      <c r="AR56" s="23">
        <f t="shared" si="74"/>
        <v>0.38341137830205496</v>
      </c>
      <c r="AS56" s="23">
        <f t="shared" si="74"/>
        <v>7.5280487248340452E-2</v>
      </c>
      <c r="AT56" s="23">
        <f t="shared" si="74"/>
        <v>0.17202514827339477</v>
      </c>
      <c r="AU56" s="23">
        <f t="shared" si="74"/>
        <v>0.15295686355278332</v>
      </c>
      <c r="AV56" s="23">
        <f t="shared" si="74"/>
        <v>0.12581281369921299</v>
      </c>
      <c r="AW56" s="23">
        <f t="shared" si="74"/>
        <v>0.15883945803357608</v>
      </c>
      <c r="AX56" s="23">
        <f t="shared" si="74"/>
        <v>9.4725333989652841E-2</v>
      </c>
      <c r="AY56" s="29">
        <f t="shared" si="74"/>
        <v>0.11390896568734969</v>
      </c>
      <c r="AZ56" s="25">
        <f t="shared" si="74"/>
        <v>0.12615303473575015</v>
      </c>
      <c r="BA56" s="23">
        <f t="shared" si="74"/>
        <v>0.12393008595122897</v>
      </c>
      <c r="BB56" s="23">
        <f t="shared" si="74"/>
        <v>0.19171195396407537</v>
      </c>
      <c r="BC56" s="23">
        <f t="shared" si="74"/>
        <v>0.22106189421151551</v>
      </c>
      <c r="BD56" s="23">
        <f t="shared" si="74"/>
        <v>0.13665201932320978</v>
      </c>
      <c r="BE56" s="23">
        <f t="shared" si="74"/>
        <v>0.13803741275717249</v>
      </c>
      <c r="BF56" s="23">
        <f t="shared" si="74"/>
        <v>0.14056178801646038</v>
      </c>
      <c r="BG56" s="23">
        <f t="shared" si="75"/>
        <v>0.11614010470481625</v>
      </c>
      <c r="BH56" s="23">
        <f t="shared" si="75"/>
        <v>0.21716113551439278</v>
      </c>
      <c r="BI56" s="23">
        <f t="shared" si="75"/>
        <v>0.11165766303537905</v>
      </c>
      <c r="BJ56" s="23">
        <f t="shared" si="75"/>
        <v>7.9624286938375186E-2</v>
      </c>
      <c r="BK56" s="23">
        <f t="shared" si="75"/>
        <v>0.14898574174275583</v>
      </c>
      <c r="BL56" s="23">
        <f t="shared" si="75"/>
        <v>0.17453431324780486</v>
      </c>
      <c r="BM56" s="23">
        <f t="shared" si="75"/>
        <v>0.20311908733413708</v>
      </c>
      <c r="BN56" s="23">
        <f t="shared" si="75"/>
        <v>0.1903664356174341</v>
      </c>
      <c r="BO56" s="23">
        <f t="shared" si="75"/>
        <v>0.16372820147648762</v>
      </c>
      <c r="BP56" s="23">
        <f t="shared" si="75"/>
        <v>9.084207067552634E-2</v>
      </c>
      <c r="BQ56" s="23">
        <f t="shared" si="75"/>
        <v>8.53473992694644E-2</v>
      </c>
      <c r="BR56" s="23">
        <f t="shared" si="75"/>
        <v>0.11467182146841282</v>
      </c>
      <c r="BS56" s="23">
        <f t="shared" si="75"/>
        <v>7.5787802119586273E-2</v>
      </c>
      <c r="BT56" s="23">
        <f t="shared" si="75"/>
        <v>0.10571603309661724</v>
      </c>
      <c r="BU56" s="23">
        <f t="shared" si="75"/>
        <v>0.11102034220750498</v>
      </c>
      <c r="BV56" s="26">
        <f t="shared" si="75"/>
        <v>0.1900781083168725</v>
      </c>
      <c r="BX56" s="53"/>
      <c r="BY56" s="53"/>
    </row>
    <row r="57" spans="1:77" s="21" customFormat="1">
      <c r="A57" s="28" t="s">
        <v>36</v>
      </c>
      <c r="B57" s="58">
        <f>B33</f>
        <v>-0.88328075709779341</v>
      </c>
      <c r="C57" s="58">
        <f t="shared" ref="C57:AD57" si="82">C33</f>
        <v>-7.3246816796568055</v>
      </c>
      <c r="D57" s="58">
        <f t="shared" si="82"/>
        <v>4.2549939411036348</v>
      </c>
      <c r="E57" s="58">
        <f t="shared" si="82"/>
        <v>-1.1612326004498641</v>
      </c>
      <c r="F57" s="58">
        <f t="shared" si="82"/>
        <v>-6.087207351270763</v>
      </c>
      <c r="G57" s="58">
        <f t="shared" si="82"/>
        <v>1.4081834743770969</v>
      </c>
      <c r="H57" s="58">
        <f t="shared" si="82"/>
        <v>12.814453203426638</v>
      </c>
      <c r="I57" s="59">
        <f t="shared" si="82"/>
        <v>-1.7180014442710672</v>
      </c>
      <c r="J57" s="58">
        <f t="shared" si="82"/>
        <v>12.082461377007689</v>
      </c>
      <c r="K57" s="60">
        <f t="shared" si="82"/>
        <v>5.4927086380662331</v>
      </c>
      <c r="L57" s="58">
        <f t="shared" si="82"/>
        <v>-1.8957823244609386</v>
      </c>
      <c r="M57" s="58">
        <f t="shared" si="82"/>
        <v>2.0879193191026957</v>
      </c>
      <c r="N57" s="58">
        <f t="shared" si="82"/>
        <v>-1.7534211509371147</v>
      </c>
      <c r="O57" s="58">
        <f t="shared" si="82"/>
        <v>0.40005155584485408</v>
      </c>
      <c r="P57" s="58">
        <f t="shared" si="82"/>
        <v>-1.2690296490800961</v>
      </c>
      <c r="Q57" s="58">
        <f t="shared" si="82"/>
        <v>-1.8468712277229997</v>
      </c>
      <c r="R57" s="58">
        <f t="shared" si="82"/>
        <v>-0.59177483667201614</v>
      </c>
      <c r="S57" s="58">
        <f t="shared" si="82"/>
        <v>-2.4002918361840386</v>
      </c>
      <c r="T57" s="58">
        <f t="shared" si="82"/>
        <v>-5.9593501916577907</v>
      </c>
      <c r="U57" s="58">
        <f t="shared" si="82"/>
        <v>3.7813044708226187</v>
      </c>
      <c r="V57" s="58">
        <f t="shared" si="82"/>
        <v>3.9778642956085264</v>
      </c>
      <c r="W57" s="58">
        <f t="shared" si="82"/>
        <v>-0.39163510039631433</v>
      </c>
      <c r="X57" s="58">
        <f t="shared" si="82"/>
        <v>0.78414454184280658</v>
      </c>
      <c r="Y57" s="58">
        <f t="shared" si="82"/>
        <v>-0.18138197057368188</v>
      </c>
      <c r="Z57" s="35">
        <f t="shared" si="82"/>
        <v>5.0816099752711921</v>
      </c>
      <c r="AA57" s="58">
        <f t="shared" si="82"/>
        <v>7.1300806568862924</v>
      </c>
      <c r="AB57" s="58">
        <f t="shared" si="82"/>
        <v>-0.48645598068415552</v>
      </c>
      <c r="AC57" s="58">
        <f t="shared" si="82"/>
        <v>0.35722672553436041</v>
      </c>
      <c r="AD57" s="58">
        <f t="shared" si="82"/>
        <v>2.4226180811922404</v>
      </c>
      <c r="AE57" s="58">
        <f t="shared" si="76"/>
        <v>-4.0113902703135125</v>
      </c>
      <c r="AF57" s="58">
        <f t="shared" ref="AF57:AG57" si="83">AF33</f>
        <v>4.2428270768211291</v>
      </c>
      <c r="AG57" s="19">
        <f t="shared" si="83"/>
        <v>2.8386537503654381</v>
      </c>
      <c r="AH57" s="58">
        <f t="shared" si="70"/>
        <v>0.60276257126912469</v>
      </c>
      <c r="AI57" s="58">
        <f t="shared" si="71"/>
        <v>12.211690632157485</v>
      </c>
      <c r="AJ57" s="58">
        <f t="shared" si="72"/>
        <v>-0.12922925514979511</v>
      </c>
      <c r="AK57" s="58">
        <f t="shared" si="73"/>
        <v>-1.588772189121272</v>
      </c>
      <c r="AL57" s="58">
        <f t="shared" si="77"/>
        <v>7.0814808271865672</v>
      </c>
      <c r="AM57" s="27">
        <f t="shared" si="78"/>
        <v>6.3948846218409017E-13</v>
      </c>
      <c r="AN57" s="27">
        <f t="shared" si="79"/>
        <v>2.0760198388387607E-2</v>
      </c>
      <c r="AO57" s="38">
        <f t="shared" si="80"/>
        <v>5.6843418860808015E-14</v>
      </c>
      <c r="AP57" s="27">
        <f t="shared" si="81"/>
        <v>2.8421709430404007E-14</v>
      </c>
      <c r="AQ57" s="33">
        <f t="shared" si="74"/>
        <v>-2.2224877551222707E-3</v>
      </c>
      <c r="AR57" s="32">
        <f t="shared" si="74"/>
        <v>-1.3222551694668901E-2</v>
      </c>
      <c r="AS57" s="32">
        <f t="shared" si="74"/>
        <v>9.2235309055550239E-3</v>
      </c>
      <c r="AT57" s="32">
        <f t="shared" si="74"/>
        <v>-2.4302856589476451E-3</v>
      </c>
      <c r="AU57" s="32">
        <f t="shared" si="74"/>
        <v>-1.0711583701622627E-2</v>
      </c>
      <c r="AV57" s="32">
        <f t="shared" si="74"/>
        <v>2.1988388520828512E-3</v>
      </c>
      <c r="AW57" s="32">
        <f t="shared" si="74"/>
        <v>1.6525021225438117E-2</v>
      </c>
      <c r="AX57" s="32">
        <f t="shared" si="74"/>
        <v>-1.7107392108451568E-3</v>
      </c>
      <c r="AY57" s="33">
        <f t="shared" si="74"/>
        <v>1.3747127882472046E-2</v>
      </c>
      <c r="AZ57" s="25">
        <f t="shared" si="74"/>
        <v>4.3537954874869741E-3</v>
      </c>
      <c r="BA57" s="32">
        <f t="shared" si="74"/>
        <v>-2.0705968752602354E-2</v>
      </c>
      <c r="BB57" s="32">
        <f t="shared" si="74"/>
        <v>1.5703902026018794E-2</v>
      </c>
      <c r="BC57" s="32">
        <f t="shared" si="74"/>
        <v>-1.3772923562582836E-2</v>
      </c>
      <c r="BD57" s="32">
        <f t="shared" si="74"/>
        <v>3.1751307447664503E-3</v>
      </c>
      <c r="BE57" s="32">
        <f t="shared" si="74"/>
        <v>-9.0815751481738479E-3</v>
      </c>
      <c r="BF57" s="32">
        <f t="shared" si="74"/>
        <v>-1.2070903717234467E-2</v>
      </c>
      <c r="BG57" s="32">
        <f t="shared" si="75"/>
        <v>-4.3604966065640387E-3</v>
      </c>
      <c r="BH57" s="32">
        <f t="shared" si="75"/>
        <v>-1.7165624406299259E-2</v>
      </c>
      <c r="BI57" s="32">
        <f t="shared" si="75"/>
        <v>-4.0863576211622239E-2</v>
      </c>
      <c r="BJ57" s="32">
        <f t="shared" si="75"/>
        <v>2.0207075626643825E-2</v>
      </c>
      <c r="BK57" s="32">
        <f t="shared" si="75"/>
        <v>2.3787498347181399E-2</v>
      </c>
      <c r="BL57" s="32">
        <f t="shared" si="75"/>
        <v>-2.7927374603970924E-3</v>
      </c>
      <c r="BM57" s="32">
        <f t="shared" si="75"/>
        <v>5.818451285368292E-3</v>
      </c>
      <c r="BN57" s="32">
        <f t="shared" si="75"/>
        <v>-8.2786838888850305E-4</v>
      </c>
      <c r="BO57" s="32">
        <f t="shared" si="75"/>
        <v>2.3453034075736127E-2</v>
      </c>
      <c r="BP57" s="32">
        <f t="shared" si="75"/>
        <v>3.4794108971516045E-2</v>
      </c>
      <c r="BQ57" s="32">
        <f t="shared" si="75"/>
        <v>-2.2232224798720028E-3</v>
      </c>
      <c r="BR57" s="32">
        <f t="shared" si="75"/>
        <v>1.4977586785742917E-3</v>
      </c>
      <c r="BS57" s="32">
        <f t="shared" si="75"/>
        <v>8.3180137754311854E-3</v>
      </c>
      <c r="BT57" s="32">
        <f t="shared" si="75"/>
        <v>-1.568902713238543E-2</v>
      </c>
      <c r="BU57" s="32">
        <f t="shared" si="75"/>
        <v>1.3005899658029497E-2</v>
      </c>
      <c r="BV57" s="63">
        <f t="shared" si="75"/>
        <v>7.3078917722920553E-3</v>
      </c>
      <c r="BX57" s="53"/>
      <c r="BY57" s="53"/>
    </row>
    <row r="58" spans="1:77" s="90" customFormat="1">
      <c r="A58" s="84"/>
      <c r="B58" s="85">
        <f>B53-SUM(B54:B57)</f>
        <v>0</v>
      </c>
      <c r="C58" s="85">
        <f>C53-SUM(C54:C57)</f>
        <v>1.2751393838470904E-2</v>
      </c>
      <c r="D58" s="48">
        <f>D53-SUM(D54:D57)</f>
        <v>5.8430761623071703E-3</v>
      </c>
      <c r="E58" s="48">
        <f t="shared" ref="E58:G58" si="84">E53-SUM(E54:E57)</f>
        <v>-3.0395824524021009E-8</v>
      </c>
      <c r="F58" s="48">
        <f t="shared" si="84"/>
        <v>-0.10538495187722674</v>
      </c>
      <c r="G58" s="48">
        <f t="shared" si="84"/>
        <v>-1.0164291074943321E-4</v>
      </c>
      <c r="H58" s="48">
        <f>H53-SUM(H54:H57)</f>
        <v>-1.4308568040632963E-4</v>
      </c>
      <c r="I58" s="86">
        <f>I53-SUM(I54:I57)</f>
        <v>-3.1832314562052488E-12</v>
      </c>
      <c r="J58" s="48">
        <f>J53-SUM(J54:J57)</f>
        <v>-1.54085685494465E-4</v>
      </c>
      <c r="K58" s="87">
        <f t="shared" ref="K58:AG58" si="85">K53-SUM(K54:K57)</f>
        <v>-1.1823431123048067E-11</v>
      </c>
      <c r="L58" s="44">
        <f t="shared" si="85"/>
        <v>-8.2476191650471264E-4</v>
      </c>
      <c r="M58" s="44">
        <f t="shared" si="85"/>
        <v>7.4935041364199151E-3</v>
      </c>
      <c r="N58" s="44">
        <f t="shared" si="85"/>
        <v>-3.7882423694668432E-3</v>
      </c>
      <c r="O58" s="44">
        <f t="shared" si="85"/>
        <v>-2.8805302463297267E-3</v>
      </c>
      <c r="P58" s="44">
        <f t="shared" si="85"/>
        <v>-4.1523115717438941E-3</v>
      </c>
      <c r="Q58" s="44">
        <f t="shared" si="85"/>
        <v>-7.4456136744970536E-2</v>
      </c>
      <c r="R58" s="44">
        <f t="shared" si="85"/>
        <v>-7.5975186609866796E-4</v>
      </c>
      <c r="S58" s="44">
        <f t="shared" si="85"/>
        <v>-5.2565533064807823E-3</v>
      </c>
      <c r="T58" s="44">
        <f t="shared" si="85"/>
        <v>9.5673332339174522E-5</v>
      </c>
      <c r="U58" s="44">
        <f t="shared" si="85"/>
        <v>-9.5673337170865125E-5</v>
      </c>
      <c r="V58" s="44">
        <f t="shared" si="85"/>
        <v>9.6658469175281425E-5</v>
      </c>
      <c r="W58" s="44">
        <f t="shared" si="85"/>
        <v>-1.9830137512144574E-4</v>
      </c>
      <c r="X58" s="44">
        <f t="shared" si="85"/>
        <v>1.3926637620897964E-12</v>
      </c>
      <c r="Y58" s="44">
        <f t="shared" si="85"/>
        <v>4.3200998334214091E-12</v>
      </c>
      <c r="Z58" s="44">
        <f t="shared" si="85"/>
        <v>5.0306425691815093E-12</v>
      </c>
      <c r="AA58" s="44">
        <f t="shared" si="85"/>
        <v>-1.4308569103604896E-4</v>
      </c>
      <c r="AB58" s="48">
        <f t="shared" si="85"/>
        <v>-3.4307096456132058E-4</v>
      </c>
      <c r="AC58" s="48">
        <f t="shared" si="85"/>
        <v>3.4307096510133306E-4</v>
      </c>
      <c r="AD58" s="48">
        <f t="shared" si="85"/>
        <v>8.3559825725387782E-12</v>
      </c>
      <c r="AE58" s="48">
        <f t="shared" si="85"/>
        <v>-1.2136069926782511E-11</v>
      </c>
      <c r="AF58" s="48">
        <f t="shared" si="85"/>
        <v>1.6484591469634324E-12</v>
      </c>
      <c r="AG58" s="49">
        <f t="shared" si="85"/>
        <v>-9.2654772743117064E-12</v>
      </c>
      <c r="AH58" s="48"/>
      <c r="AI58" s="48"/>
      <c r="AJ58" s="48"/>
      <c r="AK58" s="48"/>
      <c r="AL58" s="48"/>
      <c r="AM58" s="88">
        <f t="shared" si="78"/>
        <v>5.6843418860808015E-14</v>
      </c>
      <c r="AN58" s="88">
        <f t="shared" si="79"/>
        <v>-2.076019838793286E-2</v>
      </c>
      <c r="AO58" s="48">
        <f t="shared" si="80"/>
        <v>2.8421709430404007E-14</v>
      </c>
      <c r="AP58" s="50">
        <f t="shared" si="81"/>
        <v>-1.1368683772161603E-13</v>
      </c>
      <c r="AQ58" s="89">
        <f t="shared" ref="AQ58:BV58" si="86">AQ53-SUM(AQ54:AQ57)</f>
        <v>0</v>
      </c>
      <c r="AR58" s="48">
        <f t="shared" si="86"/>
        <v>2.3018879397262992E-5</v>
      </c>
      <c r="AS58" s="48">
        <f t="shared" si="86"/>
        <v>1.2666009473139006E-5</v>
      </c>
      <c r="AT58" s="48">
        <f t="shared" si="86"/>
        <v>-6.361400295418207E-11</v>
      </c>
      <c r="AU58" s="48">
        <f t="shared" si="86"/>
        <v>-1.8544460009040087E-4</v>
      </c>
      <c r="AV58" s="48">
        <f t="shared" si="86"/>
        <v>-1.5871254355204201E-7</v>
      </c>
      <c r="AW58" s="48">
        <f t="shared" si="86"/>
        <v>-1.8451773708960673E-7</v>
      </c>
      <c r="AX58" s="48">
        <f t="shared" si="86"/>
        <v>-3.1086244689504383E-15</v>
      </c>
      <c r="AY58" s="89">
        <f t="shared" si="86"/>
        <v>-1.7531490947853001E-7</v>
      </c>
      <c r="AZ58" s="119">
        <f t="shared" si="86"/>
        <v>-9.3258734068513149E-15</v>
      </c>
      <c r="BA58" s="48">
        <f t="shared" si="86"/>
        <v>-9.0081515429218939E-6</v>
      </c>
      <c r="BB58" s="48">
        <f t="shared" si="86"/>
        <v>5.6361016306127887E-5</v>
      </c>
      <c r="BC58" s="48">
        <f t="shared" si="86"/>
        <v>-2.9756212626574907E-5</v>
      </c>
      <c r="BD58" s="48">
        <f t="shared" si="86"/>
        <v>-2.2862203665319214E-5</v>
      </c>
      <c r="BE58" s="48">
        <f t="shared" si="86"/>
        <v>-2.971524708228479E-5</v>
      </c>
      <c r="BF58" s="48">
        <f t="shared" si="86"/>
        <v>-4.8663536705495503E-4</v>
      </c>
      <c r="BG58" s="48">
        <f t="shared" si="86"/>
        <v>-5.5982364046691657E-6</v>
      </c>
      <c r="BH58" s="48">
        <f t="shared" si="86"/>
        <v>-3.7592103747874361E-5</v>
      </c>
      <c r="BI58" s="48">
        <f t="shared" si="86"/>
        <v>6.5603704824113152E-7</v>
      </c>
      <c r="BJ58" s="48">
        <f t="shared" si="86"/>
        <v>-5.1127286204710742E-7</v>
      </c>
      <c r="BK58" s="48">
        <f t="shared" si="86"/>
        <v>5.7801448349881213E-7</v>
      </c>
      <c r="BL58" s="48">
        <f t="shared" si="86"/>
        <v>-1.4140808068940913E-6</v>
      </c>
      <c r="BM58" s="48">
        <f t="shared" si="86"/>
        <v>1.0325074129013956E-14</v>
      </c>
      <c r="BN58" s="48">
        <f t="shared" si="86"/>
        <v>1.9761969838327786E-14</v>
      </c>
      <c r="BO58" s="48">
        <f t="shared" si="86"/>
        <v>2.3314683517128287E-14</v>
      </c>
      <c r="BP58" s="48">
        <f t="shared" si="86"/>
        <v>-6.9824443316157669E-7</v>
      </c>
      <c r="BQ58" s="48">
        <f t="shared" si="86"/>
        <v>-1.5679179843353097E-6</v>
      </c>
      <c r="BR58" s="48">
        <f t="shared" si="86"/>
        <v>1.4384072595241548E-6</v>
      </c>
      <c r="BS58" s="48">
        <f t="shared" si="86"/>
        <v>2.8754776337791554E-14</v>
      </c>
      <c r="BT58" s="48">
        <f t="shared" si="86"/>
        <v>-4.7295500849031669E-14</v>
      </c>
      <c r="BU58" s="48">
        <f t="shared" si="86"/>
        <v>5.1070259132757201E-15</v>
      </c>
      <c r="BV58" s="49">
        <f t="shared" si="86"/>
        <v>-2.375877272697835E-14</v>
      </c>
      <c r="BX58" s="53"/>
      <c r="BY58" s="53"/>
    </row>
    <row r="59" spans="1:77" s="21" customFormat="1">
      <c r="A59" s="22" t="s">
        <v>37</v>
      </c>
      <c r="B59" s="58">
        <f t="shared" ref="B59:K59" si="87">B35</f>
        <v>3055.3610296205165</v>
      </c>
      <c r="C59" s="58">
        <f t="shared" si="87"/>
        <v>6102.1684313384721</v>
      </c>
      <c r="D59" s="58">
        <f t="shared" si="87"/>
        <v>6778.685109531315</v>
      </c>
      <c r="E59" s="58">
        <f t="shared" si="87"/>
        <v>7455.9693847665785</v>
      </c>
      <c r="F59" s="58">
        <f t="shared" si="87"/>
        <v>7509.2737144666353</v>
      </c>
      <c r="G59" s="58">
        <f t="shared" si="87"/>
        <v>6845.2786040171941</v>
      </c>
      <c r="H59" s="58">
        <f t="shared" si="87"/>
        <v>7215.1220239255199</v>
      </c>
      <c r="I59" s="59">
        <f t="shared" si="87"/>
        <v>8438.0660941727037</v>
      </c>
      <c r="J59" s="58">
        <f t="shared" si="87"/>
        <v>7852.4194668791861</v>
      </c>
      <c r="K59" s="60">
        <f t="shared" si="87"/>
        <v>9340.8047563892833</v>
      </c>
      <c r="L59" s="58">
        <f>L35</f>
        <v>1861.8586377773379</v>
      </c>
      <c r="M59" s="58">
        <f t="shared" ref="M59:AG59" si="88">M35</f>
        <v>1899.6937990004214</v>
      </c>
      <c r="N59" s="58">
        <f t="shared" si="88"/>
        <v>1877.2696341834057</v>
      </c>
      <c r="O59" s="58">
        <f t="shared" si="88"/>
        <v>1817.1473138054134</v>
      </c>
      <c r="P59" s="58">
        <f t="shared" si="88"/>
        <v>1887.1482057008513</v>
      </c>
      <c r="Q59" s="58">
        <f t="shared" si="88"/>
        <v>1972.3551611329997</v>
      </c>
      <c r="R59" s="58">
        <f t="shared" si="88"/>
        <v>1981.4910508493485</v>
      </c>
      <c r="S59" s="58">
        <f t="shared" si="88"/>
        <v>1668.2792967834357</v>
      </c>
      <c r="T59" s="58">
        <f t="shared" si="88"/>
        <v>1643.6953741709021</v>
      </c>
      <c r="U59" s="58">
        <f t="shared" si="88"/>
        <v>1842.3452437457681</v>
      </c>
      <c r="V59" s="58">
        <f t="shared" si="88"/>
        <v>1763.9337278786243</v>
      </c>
      <c r="W59" s="58">
        <f t="shared" si="88"/>
        <v>1595.3065729086529</v>
      </c>
      <c r="X59" s="58">
        <f t="shared" si="88"/>
        <v>1603.6197107913426</v>
      </c>
      <c r="Y59" s="58">
        <f t="shared" si="88"/>
        <v>1888.740212692057</v>
      </c>
      <c r="Z59" s="58">
        <f t="shared" si="88"/>
        <v>1877.8535087463338</v>
      </c>
      <c r="AA59" s="58">
        <f t="shared" si="88"/>
        <v>1844.9085259280391</v>
      </c>
      <c r="AB59" s="58">
        <f t="shared" si="88"/>
        <v>2040.9668870113308</v>
      </c>
      <c r="AC59" s="58">
        <f t="shared" si="88"/>
        <v>2088.690547958081</v>
      </c>
      <c r="AD59" s="58">
        <f t="shared" si="88"/>
        <v>2173.5285232848573</v>
      </c>
      <c r="AE59" s="58">
        <f t="shared" si="88"/>
        <v>2134.8801359184345</v>
      </c>
      <c r="AF59" s="58">
        <f t="shared" si="88"/>
        <v>2414.0152557526108</v>
      </c>
      <c r="AG59" s="19">
        <f t="shared" si="88"/>
        <v>2618.3808414333807</v>
      </c>
      <c r="AH59" s="58">
        <f t="shared" ref="AH59:AH62" si="89">X59+Y59</f>
        <v>3492.3599234833996</v>
      </c>
      <c r="AI59" s="58">
        <f t="shared" ref="AI59:AI62" si="90">Z59+AA59</f>
        <v>3722.7620346743729</v>
      </c>
      <c r="AJ59" s="58">
        <f t="shared" ref="AJ59:AJ62" si="91">AB59+AC59</f>
        <v>4129.657434969412</v>
      </c>
      <c r="AK59" s="58">
        <f t="shared" ref="AK59:AK62" si="92">AD59+AE59</f>
        <v>4308.4086592032918</v>
      </c>
      <c r="AL59" s="58">
        <f>AF59+AG59</f>
        <v>5032.3960971859915</v>
      </c>
      <c r="AM59" s="27">
        <f t="shared" si="78"/>
        <v>0</v>
      </c>
      <c r="AN59" s="27">
        <f t="shared" si="79"/>
        <v>0</v>
      </c>
      <c r="AO59" s="38">
        <f t="shared" si="80"/>
        <v>-2.3146867533796467E-3</v>
      </c>
      <c r="AP59" s="27">
        <f t="shared" si="81"/>
        <v>6.5767747400968801E-5</v>
      </c>
      <c r="AQ59" s="29">
        <f t="shared" ref="AQ59:BF62" si="93">B59/B$59</f>
        <v>1</v>
      </c>
      <c r="AR59" s="23">
        <f t="shared" si="93"/>
        <v>1</v>
      </c>
      <c r="AS59" s="23">
        <f t="shared" si="93"/>
        <v>1</v>
      </c>
      <c r="AT59" s="23">
        <f t="shared" si="93"/>
        <v>1</v>
      </c>
      <c r="AU59" s="23">
        <f t="shared" si="93"/>
        <v>1</v>
      </c>
      <c r="AV59" s="23">
        <f t="shared" si="93"/>
        <v>1</v>
      </c>
      <c r="AW59" s="23">
        <f t="shared" si="93"/>
        <v>1</v>
      </c>
      <c r="AX59" s="23">
        <f t="shared" si="93"/>
        <v>1</v>
      </c>
      <c r="AY59" s="29">
        <f t="shared" si="93"/>
        <v>1</v>
      </c>
      <c r="AZ59" s="25">
        <f t="shared" si="93"/>
        <v>1</v>
      </c>
      <c r="BA59" s="23">
        <f t="shared" si="93"/>
        <v>1</v>
      </c>
      <c r="BB59" s="23">
        <f t="shared" si="93"/>
        <v>1</v>
      </c>
      <c r="BC59" s="23">
        <f t="shared" si="93"/>
        <v>1</v>
      </c>
      <c r="BD59" s="23">
        <f t="shared" si="93"/>
        <v>1</v>
      </c>
      <c r="BE59" s="23">
        <f t="shared" si="93"/>
        <v>1</v>
      </c>
      <c r="BF59" s="23">
        <f t="shared" si="93"/>
        <v>1</v>
      </c>
      <c r="BG59" s="23">
        <f t="shared" ref="BG59:BV62" si="94">R59/R$59</f>
        <v>1</v>
      </c>
      <c r="BH59" s="23">
        <f t="shared" si="94"/>
        <v>1</v>
      </c>
      <c r="BI59" s="23">
        <f t="shared" si="94"/>
        <v>1</v>
      </c>
      <c r="BJ59" s="23">
        <f t="shared" si="94"/>
        <v>1</v>
      </c>
      <c r="BK59" s="23">
        <f t="shared" si="94"/>
        <v>1</v>
      </c>
      <c r="BL59" s="23">
        <f t="shared" si="94"/>
        <v>1</v>
      </c>
      <c r="BM59" s="23">
        <f t="shared" si="94"/>
        <v>1</v>
      </c>
      <c r="BN59" s="23">
        <f t="shared" si="94"/>
        <v>1</v>
      </c>
      <c r="BO59" s="23">
        <f t="shared" si="94"/>
        <v>1</v>
      </c>
      <c r="BP59" s="23">
        <f t="shared" si="94"/>
        <v>1</v>
      </c>
      <c r="BQ59" s="23">
        <f t="shared" si="94"/>
        <v>1</v>
      </c>
      <c r="BR59" s="23">
        <f t="shared" si="94"/>
        <v>1</v>
      </c>
      <c r="BS59" s="23">
        <f t="shared" si="94"/>
        <v>1</v>
      </c>
      <c r="BT59" s="23">
        <f t="shared" si="94"/>
        <v>1</v>
      </c>
      <c r="BU59" s="23">
        <f t="shared" si="94"/>
        <v>1</v>
      </c>
      <c r="BV59" s="26">
        <f t="shared" si="94"/>
        <v>1</v>
      </c>
      <c r="BX59" s="53"/>
      <c r="BY59" s="53"/>
    </row>
    <row r="60" spans="1:77" s="21" customFormat="1">
      <c r="A60" s="28" t="str">
        <f>A54</f>
        <v>High Value Add (HVA)</v>
      </c>
      <c r="B60" s="58">
        <f>'[1]Segment Analysis in THB'!B60/31.701</f>
        <v>211.19013789816103</v>
      </c>
      <c r="C60" s="58">
        <f>'[1]Segment Analysis in THB'!C60/30.4967</f>
        <v>738.49559808771323</v>
      </c>
      <c r="D60" s="58">
        <f>'[2]By company'!$AX$559</f>
        <v>1611.1654601654884</v>
      </c>
      <c r="E60" s="58">
        <f>'[2]By company'!$BC$559</f>
        <v>1984.8024298606861</v>
      </c>
      <c r="F60" s="58">
        <f>'[2]By company'!$BH$559</f>
        <v>2569.5649400683656</v>
      </c>
      <c r="G60" s="58">
        <f>'[3]By company'!$BL$567</f>
        <v>2320.2506543245431</v>
      </c>
      <c r="H60" s="58">
        <f>'[8]By company'!$CP$729</f>
        <v>2570.8747441998357</v>
      </c>
      <c r="I60" s="59">
        <f>'[13]By company'!$CQ$675</f>
        <v>3069.0154607365039</v>
      </c>
      <c r="J60" s="58">
        <f>'[8]By company'!$DA$729</f>
        <v>2799.0513560609311</v>
      </c>
      <c r="K60" s="60">
        <f>'[8]By company'!$CZ$729</f>
        <v>3426.4890433677774</v>
      </c>
      <c r="L60" s="58">
        <f>'[2]By company'!$AY$559</f>
        <v>487.71449525783299</v>
      </c>
      <c r="M60" s="58">
        <f>'[2]By company'!$AZ$559</f>
        <v>464.31339416259794</v>
      </c>
      <c r="N60" s="58">
        <f>'[2]By company'!$BA$559</f>
        <v>450.9079624803673</v>
      </c>
      <c r="O60" s="58">
        <f>'[2]By company'!$BB$559</f>
        <v>581.86657795988799</v>
      </c>
      <c r="P60" s="58">
        <f>'[2]By company'!$BD$559</f>
        <v>587.20152332688019</v>
      </c>
      <c r="Q60" s="58">
        <f>'[2]By company'!$BE$559</f>
        <v>683.31440568254811</v>
      </c>
      <c r="R60" s="58">
        <f>'[2]By company'!$BF$559</f>
        <v>668.68104897923399</v>
      </c>
      <c r="S60" s="58">
        <f>'[2]By company'!$BG$559</f>
        <v>630.3679620797036</v>
      </c>
      <c r="T60" s="58">
        <f>'[7]By company'!BV621</f>
        <v>589.34587220081994</v>
      </c>
      <c r="U60" s="58">
        <f>'[7]By company'!BW621</f>
        <v>598.21721958890532</v>
      </c>
      <c r="V60" s="58">
        <f>'[7]By company'!BX621</f>
        <v>542.18549721885529</v>
      </c>
      <c r="W60" s="58">
        <f>'[7]By company'!BY621</f>
        <v>590.50206531596245</v>
      </c>
      <c r="X60" s="58">
        <f>'[8]By company'!CL729</f>
        <v>572.12091939478933</v>
      </c>
      <c r="Y60" s="58">
        <f>'[8]By company'!CM729</f>
        <v>681.13401177265075</v>
      </c>
      <c r="Z60" s="58">
        <f>'[8]By company'!CN729</f>
        <v>668.00938594628303</v>
      </c>
      <c r="AA60" s="58">
        <f>'[8]By company'!CO729</f>
        <v>649.61042708611251</v>
      </c>
      <c r="AB60" s="58">
        <f>'[9]By company'!$CI$621</f>
        <v>731.94452932998911</v>
      </c>
      <c r="AC60" s="58">
        <f>'[10]By company'!$CM$633</f>
        <v>749.487013698547</v>
      </c>
      <c r="AD60" s="58">
        <f>'[11]By company'!$CO$655</f>
        <v>789.29742667062885</v>
      </c>
      <c r="AE60" s="58">
        <f t="shared" ref="AE60:AE62" si="95">I60-AB60-AC60-AD60</f>
        <v>798.28649103733903</v>
      </c>
      <c r="AF60" s="58">
        <f>'[12]By company'!$CS$696</f>
        <v>891.460039386679</v>
      </c>
      <c r="AG60" s="19">
        <f>'[8]By company'!$CW$729</f>
        <v>947.44508627313155</v>
      </c>
      <c r="AH60" s="58">
        <f t="shared" si="89"/>
        <v>1253.2549311674402</v>
      </c>
      <c r="AI60" s="58">
        <f t="shared" si="90"/>
        <v>1317.6198130323955</v>
      </c>
      <c r="AJ60" s="58">
        <f t="shared" si="91"/>
        <v>1481.431543028536</v>
      </c>
      <c r="AK60" s="58">
        <f t="shared" si="92"/>
        <v>1587.5839177079679</v>
      </c>
      <c r="AL60" s="58">
        <f t="shared" ref="AL60:AL62" si="96">AF60+AG60</f>
        <v>1838.9051256598104</v>
      </c>
      <c r="AM60" s="27">
        <f t="shared" si="78"/>
        <v>0</v>
      </c>
      <c r="AN60" s="27">
        <f t="shared" si="79"/>
        <v>0</v>
      </c>
      <c r="AO60" s="38">
        <f t="shared" si="80"/>
        <v>0</v>
      </c>
      <c r="AP60" s="27">
        <f t="shared" si="81"/>
        <v>0</v>
      </c>
      <c r="AQ60" s="29">
        <f t="shared" si="93"/>
        <v>6.9121172866563454E-2</v>
      </c>
      <c r="AR60" s="23">
        <f t="shared" si="93"/>
        <v>0.12102183123872391</v>
      </c>
      <c r="AS60" s="23">
        <f t="shared" si="93"/>
        <v>0.23768111870251574</v>
      </c>
      <c r="AT60" s="23">
        <f t="shared" si="93"/>
        <v>0.26620313569364579</v>
      </c>
      <c r="AU60" s="23">
        <f t="shared" si="93"/>
        <v>0.34218554786704497</v>
      </c>
      <c r="AV60" s="23">
        <f t="shared" si="93"/>
        <v>0.33895635058051393</v>
      </c>
      <c r="AW60" s="23">
        <f t="shared" si="93"/>
        <v>0.35631756963704186</v>
      </c>
      <c r="AX60" s="23">
        <f t="shared" si="93"/>
        <v>0.36371076340062736</v>
      </c>
      <c r="AY60" s="29">
        <f t="shared" si="93"/>
        <v>0.3564571872232607</v>
      </c>
      <c r="AZ60" s="25">
        <f t="shared" si="93"/>
        <v>0.36683017499364767</v>
      </c>
      <c r="BA60" s="23">
        <f t="shared" si="93"/>
        <v>0.26195033573551002</v>
      </c>
      <c r="BB60" s="23">
        <f t="shared" si="93"/>
        <v>0.24441486012477895</v>
      </c>
      <c r="BC60" s="23">
        <f t="shared" si="93"/>
        <v>0.24019349925537359</v>
      </c>
      <c r="BD60" s="23">
        <f t="shared" si="93"/>
        <v>0.32020880945604852</v>
      </c>
      <c r="BE60" s="23">
        <f t="shared" si="93"/>
        <v>0.31115813880065907</v>
      </c>
      <c r="BF60" s="23">
        <f t="shared" si="93"/>
        <v>0.34644592370981753</v>
      </c>
      <c r="BG60" s="23">
        <f t="shared" si="94"/>
        <v>0.3374635725418037</v>
      </c>
      <c r="BH60" s="23">
        <f t="shared" si="94"/>
        <v>0.37785517286889497</v>
      </c>
      <c r="BI60" s="23">
        <f t="shared" si="94"/>
        <v>0.35854932821605856</v>
      </c>
      <c r="BJ60" s="23">
        <f t="shared" si="94"/>
        <v>0.32470418973842208</v>
      </c>
      <c r="BK60" s="23">
        <f t="shared" si="94"/>
        <v>0.30737294074585714</v>
      </c>
      <c r="BL60" s="23">
        <f t="shared" si="94"/>
        <v>0.3701495846276906</v>
      </c>
      <c r="BM60" s="23">
        <f t="shared" si="94"/>
        <v>0.35676845049033679</v>
      </c>
      <c r="BN60" s="23">
        <f t="shared" si="94"/>
        <v>0.36062874459681127</v>
      </c>
      <c r="BO60" s="23">
        <f t="shared" si="94"/>
        <v>0.35573029676433604</v>
      </c>
      <c r="BP60" s="23">
        <f t="shared" si="94"/>
        <v>0.35210982981356259</v>
      </c>
      <c r="BQ60" s="23">
        <f t="shared" si="94"/>
        <v>0.35862636184255037</v>
      </c>
      <c r="BR60" s="23">
        <f t="shared" si="94"/>
        <v>0.35883104581061609</v>
      </c>
      <c r="BS60" s="23">
        <f t="shared" si="94"/>
        <v>0.3631410483989243</v>
      </c>
      <c r="BT60" s="23">
        <f t="shared" si="94"/>
        <v>0.37392567273755295</v>
      </c>
      <c r="BU60" s="23">
        <f t="shared" si="94"/>
        <v>0.36928517218866996</v>
      </c>
      <c r="BV60" s="26">
        <f t="shared" si="94"/>
        <v>0.36184388125696471</v>
      </c>
      <c r="BX60" s="53"/>
      <c r="BY60" s="53"/>
    </row>
    <row r="61" spans="1:77" s="21" customFormat="1">
      <c r="A61" s="28" t="str">
        <f>A55</f>
        <v>Special Position (West Necessities)</v>
      </c>
      <c r="B61" s="58">
        <f>'[1]Segment Analysis in THB'!B61/31.701</f>
        <v>1508.8655878363456</v>
      </c>
      <c r="C61" s="58">
        <f>'[1]Segment Analysis in THB'!C61/30.4967</f>
        <v>3223.4082379806309</v>
      </c>
      <c r="D61" s="58">
        <f>'[2]By company'!$BX$557</f>
        <v>3334.5125515725354</v>
      </c>
      <c r="E61" s="58">
        <f>'[2]By company'!$CC$557</f>
        <v>3366.567130862768</v>
      </c>
      <c r="F61" s="58">
        <f>'[2]By company'!$CH$557</f>
        <v>2914.4978408939078</v>
      </c>
      <c r="G61" s="58">
        <f>'[3]By company'!$CK$565</f>
        <v>2749.8204666517595</v>
      </c>
      <c r="H61" s="58">
        <f>'[8]By company'!$EN$727</f>
        <v>3095.9827095672458</v>
      </c>
      <c r="I61" s="59">
        <f>'[13]By company'!$EK$673</f>
        <v>3672.9109108805042</v>
      </c>
      <c r="J61" s="58">
        <f>'[8]By company'!$EY$727</f>
        <v>3451.2596552913337</v>
      </c>
      <c r="K61" s="60">
        <f>'[8]By company'!$EX$727</f>
        <v>4044.2406401348903</v>
      </c>
      <c r="L61" s="58">
        <f>'[2]By company'!$BY$557</f>
        <v>870.82061305000002</v>
      </c>
      <c r="M61" s="58">
        <f>'[2]By company'!$BZ$557</f>
        <v>921.11407627310007</v>
      </c>
      <c r="N61" s="58">
        <f>'[2]By company'!$CA$557</f>
        <v>879.86211086000003</v>
      </c>
      <c r="O61" s="58">
        <f>'[2]By company'!$CB$557</f>
        <v>694.77033067966784</v>
      </c>
      <c r="P61" s="58">
        <f>'[2]By company'!$CD$557</f>
        <v>782.40989470115437</v>
      </c>
      <c r="Q61" s="58">
        <f>'[2]By company'!$CE$557</f>
        <v>772.6526233082833</v>
      </c>
      <c r="R61" s="58">
        <f>'[2]By company'!$CF$557</f>
        <v>766.36252596717804</v>
      </c>
      <c r="S61" s="58">
        <f>'[2]By company'!$CG$557</f>
        <v>593.07279691729252</v>
      </c>
      <c r="T61" s="58">
        <f>'[7]By company'!DI619</f>
        <v>624.24559388632042</v>
      </c>
      <c r="U61" s="58">
        <f>'[7]By company'!DJ619</f>
        <v>729.81214883703592</v>
      </c>
      <c r="V61" s="58">
        <f>'[7]By company'!DK619</f>
        <v>767.78029630261472</v>
      </c>
      <c r="W61" s="58">
        <f>'[7]By company'!DL619</f>
        <v>627.98242762578889</v>
      </c>
      <c r="X61" s="58">
        <f>'[8]By company'!EJ727</f>
        <v>662.59459179495843</v>
      </c>
      <c r="Y61" s="58">
        <f>'[8]By company'!EK727</f>
        <v>794.96823258453992</v>
      </c>
      <c r="Z61" s="58">
        <f>'[8]By company'!EL727</f>
        <v>813.47427973134188</v>
      </c>
      <c r="AA61" s="58">
        <f>'[8]By company'!EM727</f>
        <v>824.94560945685214</v>
      </c>
      <c r="AB61" s="58">
        <f>'[9]By company'!$DY$619</f>
        <v>878.34615366249693</v>
      </c>
      <c r="AC61" s="58">
        <f>'[10]By company'!$EF$631</f>
        <v>934.49361644108978</v>
      </c>
      <c r="AD61" s="58">
        <f>'[11]By company'!$EI$653</f>
        <v>964.04727901643901</v>
      </c>
      <c r="AE61" s="58">
        <f t="shared" si="95"/>
        <v>896.02386176047867</v>
      </c>
      <c r="AF61" s="58">
        <f>'[12]By company'!$EN$694</f>
        <v>1033.9144163171484</v>
      </c>
      <c r="AG61" s="19">
        <f>'[8]By company'!$EU$727</f>
        <v>1150.255083040825</v>
      </c>
      <c r="AH61" s="58">
        <f t="shared" si="89"/>
        <v>1457.5628243794984</v>
      </c>
      <c r="AI61" s="58">
        <f t="shared" si="90"/>
        <v>1638.419889188194</v>
      </c>
      <c r="AJ61" s="58">
        <f t="shared" si="91"/>
        <v>1812.8397701035867</v>
      </c>
      <c r="AK61" s="58">
        <f t="shared" si="92"/>
        <v>1860.0711407769177</v>
      </c>
      <c r="AL61" s="58">
        <f t="shared" si="96"/>
        <v>2184.1694993579731</v>
      </c>
      <c r="AM61" s="27">
        <f t="shared" si="78"/>
        <v>0</v>
      </c>
      <c r="AN61" s="27">
        <f t="shared" si="79"/>
        <v>0</v>
      </c>
      <c r="AO61" s="38">
        <f t="shared" si="80"/>
        <v>0</v>
      </c>
      <c r="AP61" s="27">
        <f t="shared" si="81"/>
        <v>-4.0004465517995413E-6</v>
      </c>
      <c r="AQ61" s="29">
        <f t="shared" si="93"/>
        <v>0.49384199549856489</v>
      </c>
      <c r="AR61" s="23">
        <f t="shared" si="93"/>
        <v>0.52823980102325641</v>
      </c>
      <c r="AS61" s="23">
        <f t="shared" si="93"/>
        <v>0.49191141020608448</v>
      </c>
      <c r="AT61" s="23">
        <f t="shared" si="93"/>
        <v>0.4515264155645623</v>
      </c>
      <c r="AU61" s="23">
        <f t="shared" si="93"/>
        <v>0.38811980382059053</v>
      </c>
      <c r="AV61" s="23">
        <f t="shared" si="93"/>
        <v>0.40171052571008731</v>
      </c>
      <c r="AW61" s="23">
        <f t="shared" si="93"/>
        <v>0.42909637554304586</v>
      </c>
      <c r="AX61" s="23">
        <f t="shared" si="93"/>
        <v>0.43527875580602554</v>
      </c>
      <c r="AY61" s="29">
        <f t="shared" si="93"/>
        <v>0.43951544741699589</v>
      </c>
      <c r="AZ61" s="25">
        <f t="shared" si="93"/>
        <v>0.43296490458903497</v>
      </c>
      <c r="BA61" s="23">
        <f t="shared" si="93"/>
        <v>0.46771575208823268</v>
      </c>
      <c r="BB61" s="23">
        <f t="shared" si="93"/>
        <v>0.48487502394215887</v>
      </c>
      <c r="BC61" s="23">
        <f t="shared" si="93"/>
        <v>0.46869245357113104</v>
      </c>
      <c r="BD61" s="23">
        <f t="shared" si="93"/>
        <v>0.38234122539283916</v>
      </c>
      <c r="BE61" s="23">
        <f t="shared" si="93"/>
        <v>0.4145990719423025</v>
      </c>
      <c r="BF61" s="23">
        <f t="shared" si="93"/>
        <v>0.39174112174829645</v>
      </c>
      <c r="BG61" s="23">
        <f t="shared" si="94"/>
        <v>0.38676052846097064</v>
      </c>
      <c r="BH61" s="23">
        <f t="shared" si="94"/>
        <v>0.35549970443245338</v>
      </c>
      <c r="BI61" s="23">
        <f t="shared" si="94"/>
        <v>0.37978180366979297</v>
      </c>
      <c r="BJ61" s="23">
        <f t="shared" si="94"/>
        <v>0.39613213175681272</v>
      </c>
      <c r="BK61" s="23">
        <f t="shared" si="94"/>
        <v>0.43526595368521998</v>
      </c>
      <c r="BL61" s="23">
        <f t="shared" si="94"/>
        <v>0.39364372860372282</v>
      </c>
      <c r="BM61" s="23">
        <f t="shared" si="94"/>
        <v>0.41318685928846938</v>
      </c>
      <c r="BN61" s="23">
        <f t="shared" si="94"/>
        <v>0.42089866422204075</v>
      </c>
      <c r="BO61" s="23">
        <f t="shared" si="94"/>
        <v>0.43319368414122045</v>
      </c>
      <c r="BP61" s="23">
        <f t="shared" si="94"/>
        <v>0.44714716088261452</v>
      </c>
      <c r="BQ61" s="23">
        <f t="shared" si="94"/>
        <v>0.43035786579991714</v>
      </c>
      <c r="BR61" s="23">
        <f t="shared" si="94"/>
        <v>0.44740644675902685</v>
      </c>
      <c r="BS61" s="23">
        <f t="shared" si="94"/>
        <v>0.44354020142301731</v>
      </c>
      <c r="BT61" s="23">
        <f t="shared" si="94"/>
        <v>0.41970687097849896</v>
      </c>
      <c r="BU61" s="23">
        <f t="shared" si="94"/>
        <v>0.42829655440384024</v>
      </c>
      <c r="BV61" s="26">
        <f t="shared" si="94"/>
        <v>0.43930014489837949</v>
      </c>
      <c r="BX61" s="53"/>
      <c r="BY61" s="53"/>
    </row>
    <row r="62" spans="1:77" s="21" customFormat="1">
      <c r="A62" s="28" t="str">
        <f>A56</f>
        <v>Cyclical (East Necessities)</v>
      </c>
      <c r="B62" s="58">
        <f>'[1]Segment Analysis in THB'!B62/31.701</f>
        <v>1335.3042742654939</v>
      </c>
      <c r="C62" s="58">
        <f>'[1]Segment Analysis in THB'!C62/30.4967</f>
        <v>2140.2682751109</v>
      </c>
      <c r="D62" s="58">
        <f>'[2]By company'!$BX$554</f>
        <v>1833.0071400137854</v>
      </c>
      <c r="E62" s="58">
        <f>'[2]By company'!$CC$554</f>
        <v>2104.5998339933417</v>
      </c>
      <c r="F62" s="58">
        <f>'[2]By company'!$CH$554</f>
        <v>2025.2046108431259</v>
      </c>
      <c r="G62" s="58">
        <f>'[3]By company'!$CK$562</f>
        <v>1775.2086912233751</v>
      </c>
      <c r="H62" s="58">
        <f>'[8]By company'!$EN$724</f>
        <v>1548.265893439393</v>
      </c>
      <c r="I62" s="59">
        <f>'[13]By company'!$EK$670</f>
        <v>1696.1397353321531</v>
      </c>
      <c r="J62" s="58">
        <f>'[8]By company'!$EY$724</f>
        <v>1602.1098535338106</v>
      </c>
      <c r="K62" s="60">
        <f>'[8]By company'!$EX$724</f>
        <v>1870.0750932346045</v>
      </c>
      <c r="L62" s="58">
        <f>'[2]By company'!$BY$554</f>
        <v>503.32303426216788</v>
      </c>
      <c r="M62" s="58">
        <f>'[2]By company'!$BZ$554</f>
        <v>514.26683456430169</v>
      </c>
      <c r="N62" s="58">
        <f>'[2]By company'!$CA$554</f>
        <v>546.4995461996316</v>
      </c>
      <c r="O62" s="58">
        <f>'[2]By company'!$CB$554</f>
        <v>540.51041896724018</v>
      </c>
      <c r="P62" s="58">
        <f>'[2]By company'!$CD$554</f>
        <v>517.53659395515729</v>
      </c>
      <c r="Q62" s="58">
        <f>'[2]By company'!$CE$554</f>
        <v>516.38373645916897</v>
      </c>
      <c r="R62" s="58">
        <f>'[2]By company'!$CF$554</f>
        <v>546.44169288358808</v>
      </c>
      <c r="S62" s="58">
        <f>'[2]By company'!$CG$554</f>
        <v>444.84258754521187</v>
      </c>
      <c r="T62" s="58">
        <f>'[7]By company'!DI616</f>
        <v>430.10288021879092</v>
      </c>
      <c r="U62" s="58">
        <f>'[7]By company'!DJ616</f>
        <v>514.3168981732631</v>
      </c>
      <c r="V62" s="58">
        <f>'[7]By company'!DK616</f>
        <v>453.96683286441925</v>
      </c>
      <c r="W62" s="58">
        <f>'[7]By company'!DL616</f>
        <v>376.82207996690181</v>
      </c>
      <c r="X62" s="58">
        <f>'[8]By company'!EJ724</f>
        <v>368.90419960159488</v>
      </c>
      <c r="Y62" s="58">
        <f>'[8]By company'!EK724</f>
        <v>412.63796833486646</v>
      </c>
      <c r="Z62" s="58">
        <f>'[8]By company'!EL724</f>
        <v>396.36987423126845</v>
      </c>
      <c r="AA62" s="58">
        <f>'[8]By company'!EM724</f>
        <v>370.35385127166325</v>
      </c>
      <c r="AB62" s="58">
        <f>'[9]By company'!$DY$616</f>
        <v>430.67891676459323</v>
      </c>
      <c r="AC62" s="58">
        <f>'[10]By company'!$EF$628</f>
        <v>404.70721126628581</v>
      </c>
      <c r="AD62" s="58">
        <f>'[11]By company'!$EI$650</f>
        <v>420.18383597322594</v>
      </c>
      <c r="AE62" s="58">
        <f t="shared" si="95"/>
        <v>440.56977132804815</v>
      </c>
      <c r="AF62" s="58">
        <f>'[12]By company'!$EN$691</f>
        <v>488.6407942226848</v>
      </c>
      <c r="AG62" s="19">
        <f>'[8]By company'!$EU$724</f>
        <v>520.68069171064599</v>
      </c>
      <c r="AH62" s="58">
        <f t="shared" si="89"/>
        <v>781.54216793646128</v>
      </c>
      <c r="AI62" s="58">
        <f t="shared" si="90"/>
        <v>766.72372550293176</v>
      </c>
      <c r="AJ62" s="58">
        <f t="shared" si="91"/>
        <v>835.38612803087904</v>
      </c>
      <c r="AK62" s="58">
        <f t="shared" si="92"/>
        <v>860.75360730127409</v>
      </c>
      <c r="AL62" s="58">
        <f t="shared" si="96"/>
        <v>1009.3214859333308</v>
      </c>
      <c r="AM62" s="27">
        <f t="shared" si="78"/>
        <v>0</v>
      </c>
      <c r="AN62" s="27">
        <f t="shared" si="79"/>
        <v>0</v>
      </c>
      <c r="AO62" s="38">
        <f t="shared" si="80"/>
        <v>0</v>
      </c>
      <c r="AP62" s="27">
        <f t="shared" si="81"/>
        <v>0</v>
      </c>
      <c r="AQ62" s="29">
        <f t="shared" si="93"/>
        <v>0.43703649464670363</v>
      </c>
      <c r="AR62" s="23">
        <f t="shared" si="93"/>
        <v>0.35073897077623695</v>
      </c>
      <c r="AS62" s="23">
        <f t="shared" si="93"/>
        <v>0.27040747731981923</v>
      </c>
      <c r="AT62" s="23">
        <f t="shared" si="93"/>
        <v>0.28227045007632223</v>
      </c>
      <c r="AU62" s="23">
        <f t="shared" si="93"/>
        <v>0.2696938063319711</v>
      </c>
      <c r="AV62" s="23">
        <f t="shared" si="93"/>
        <v>0.25933330020805623</v>
      </c>
      <c r="AW62" s="23">
        <f t="shared" si="93"/>
        <v>0.21458623822373424</v>
      </c>
      <c r="AX62" s="23">
        <f t="shared" si="93"/>
        <v>0.20101048230749233</v>
      </c>
      <c r="AY62" s="29">
        <f t="shared" si="93"/>
        <v>0.20402754339492035</v>
      </c>
      <c r="AZ62" s="25">
        <f t="shared" si="93"/>
        <v>0.20020492259571518</v>
      </c>
      <c r="BA62" s="23">
        <f t="shared" si="93"/>
        <v>0.27033364620153344</v>
      </c>
      <c r="BB62" s="23">
        <f t="shared" si="93"/>
        <v>0.27071038229155558</v>
      </c>
      <c r="BC62" s="23">
        <f t="shared" si="93"/>
        <v>0.29111403937312053</v>
      </c>
      <c r="BD62" s="23">
        <f t="shared" si="93"/>
        <v>0.29744997274619417</v>
      </c>
      <c r="BE62" s="23">
        <f t="shared" si="93"/>
        <v>0.27424268660603363</v>
      </c>
      <c r="BF62" s="23">
        <f t="shared" si="93"/>
        <v>0.26181072589509563</v>
      </c>
      <c r="BG62" s="23">
        <f t="shared" si="94"/>
        <v>0.27577298047819127</v>
      </c>
      <c r="BH62" s="23">
        <f t="shared" si="94"/>
        <v>0.26664755020511305</v>
      </c>
      <c r="BI62" s="23">
        <f t="shared" si="94"/>
        <v>0.26166824277627448</v>
      </c>
      <c r="BJ62" s="23">
        <f t="shared" si="94"/>
        <v>0.27916423369573151</v>
      </c>
      <c r="BK62" s="23">
        <f t="shared" si="94"/>
        <v>0.25736048111647453</v>
      </c>
      <c r="BL62" s="23">
        <f t="shared" si="94"/>
        <v>0.23620668676858678</v>
      </c>
      <c r="BM62" s="23">
        <f t="shared" si="94"/>
        <v>0.23004469022119384</v>
      </c>
      <c r="BN62" s="23">
        <f t="shared" si="94"/>
        <v>0.21847259118114809</v>
      </c>
      <c r="BO62" s="23">
        <f t="shared" si="94"/>
        <v>0.21107603568922018</v>
      </c>
      <c r="BP62" s="23">
        <f t="shared" si="94"/>
        <v>0.20074374749033436</v>
      </c>
      <c r="BQ62" s="23">
        <f t="shared" si="94"/>
        <v>0.21101710150489189</v>
      </c>
      <c r="BR62" s="23">
        <f t="shared" si="94"/>
        <v>0.19376121161745596</v>
      </c>
      <c r="BS62" s="23">
        <f t="shared" si="94"/>
        <v>0.19331875863225453</v>
      </c>
      <c r="BT62" s="23">
        <f t="shared" si="94"/>
        <v>0.20636745076018667</v>
      </c>
      <c r="BU62" s="23">
        <f t="shared" si="94"/>
        <v>0.2024182709940425</v>
      </c>
      <c r="BV62" s="26">
        <f t="shared" si="94"/>
        <v>0.19885598132684534</v>
      </c>
      <c r="BX62" s="53"/>
      <c r="BY62" s="53"/>
    </row>
    <row r="63" spans="1:77" s="91" customFormat="1">
      <c r="A63" s="28" t="s">
        <v>39</v>
      </c>
      <c r="B63" s="55">
        <f>B59-SUM(B60:B62)</f>
        <v>1.0296205159647798E-3</v>
      </c>
      <c r="C63" s="55">
        <f>C59-SUM(C60:C62)</f>
        <v>-3.6798407727474114E-3</v>
      </c>
      <c r="D63" s="48">
        <f>D59-SUM(D60:D62)</f>
        <v>-4.2220494833600242E-5</v>
      </c>
      <c r="E63" s="48">
        <f t="shared" ref="E63:G63" si="97">E59-SUM(E60:E62)</f>
        <v>-9.9502176453825086E-6</v>
      </c>
      <c r="F63" s="48">
        <f t="shared" si="97"/>
        <v>6.3226612364815082E-3</v>
      </c>
      <c r="G63" s="48">
        <f t="shared" si="97"/>
        <v>-1.2081824843335198E-3</v>
      </c>
      <c r="H63" s="48">
        <f>H59-SUM(H60:H62)</f>
        <v>-1.3232809542387258E-3</v>
      </c>
      <c r="I63" s="86">
        <f>I59-SUM(I60:I62)</f>
        <v>-1.2776457879226655E-5</v>
      </c>
      <c r="J63" s="48">
        <f t="shared" ref="J63:X63" si="98">J59-SUM(J60:J62)</f>
        <v>-1.3980068897581077E-3</v>
      </c>
      <c r="K63" s="87">
        <f t="shared" si="98"/>
        <v>-2.0347990357549861E-5</v>
      </c>
      <c r="L63" s="48">
        <f t="shared" si="98"/>
        <v>4.9520733705321618E-4</v>
      </c>
      <c r="M63" s="48">
        <f t="shared" si="98"/>
        <v>-5.0599957830854692E-4</v>
      </c>
      <c r="N63" s="48">
        <f t="shared" si="98"/>
        <v>1.4643406757386401E-5</v>
      </c>
      <c r="O63" s="48">
        <f t="shared" si="98"/>
        <v>-1.3801382465317147E-5</v>
      </c>
      <c r="P63" s="48">
        <f t="shared" si="98"/>
        <v>1.9371765938558383E-4</v>
      </c>
      <c r="Q63" s="48">
        <f t="shared" si="98"/>
        <v>4.3956829993021529E-3</v>
      </c>
      <c r="R63" s="48">
        <f t="shared" si="98"/>
        <v>5.7830193484278425E-3</v>
      </c>
      <c r="S63" s="48">
        <f t="shared" si="98"/>
        <v>-4.0497587722256867E-3</v>
      </c>
      <c r="T63" s="48">
        <f t="shared" si="98"/>
        <v>1.0278649708652665E-3</v>
      </c>
      <c r="U63" s="48">
        <f t="shared" si="98"/>
        <v>-1.0228534363250219E-3</v>
      </c>
      <c r="V63" s="48">
        <f t="shared" si="98"/>
        <v>1.1014927349606296E-3</v>
      </c>
      <c r="W63" s="48">
        <f t="shared" si="98"/>
        <v>0</v>
      </c>
      <c r="X63" s="44">
        <f t="shared" si="98"/>
        <v>0</v>
      </c>
      <c r="Y63" s="48">
        <f>Y59-SUM(Y60:Y62)</f>
        <v>0</v>
      </c>
      <c r="Z63" s="44">
        <f t="shared" ref="Z63:AG63" si="99">Z59-SUM(Z60:Z62)</f>
        <v>-3.1162559480435448E-5</v>
      </c>
      <c r="AA63" s="48">
        <f t="shared" si="99"/>
        <v>-1.3618865887110587E-3</v>
      </c>
      <c r="AB63" s="48">
        <f t="shared" si="99"/>
        <v>-2.7127457483402395E-3</v>
      </c>
      <c r="AC63" s="48">
        <f t="shared" si="99"/>
        <v>2.7065521585427632E-3</v>
      </c>
      <c r="AD63" s="48">
        <f t="shared" si="99"/>
        <v>-1.8375436411588453E-5</v>
      </c>
      <c r="AE63" s="48">
        <f t="shared" si="99"/>
        <v>1.1792568329838105E-5</v>
      </c>
      <c r="AF63" s="48">
        <f t="shared" si="99"/>
        <v>5.8260984587832354E-6</v>
      </c>
      <c r="AG63" s="49">
        <f t="shared" si="99"/>
        <v>-1.959122164407745E-5</v>
      </c>
      <c r="AH63" s="48"/>
      <c r="AI63" s="48"/>
      <c r="AJ63" s="48"/>
      <c r="AK63" s="48"/>
      <c r="AL63" s="48">
        <f t="shared" ref="AL63" si="100">AL59-SUM(AL60:AL62)</f>
        <v>-1.3765123185294215E-5</v>
      </c>
      <c r="AM63" s="50">
        <f t="shared" si="78"/>
        <v>-6.8212102632969618E-13</v>
      </c>
      <c r="AN63" s="50">
        <f t="shared" si="79"/>
        <v>1.5916157281026244E-12</v>
      </c>
      <c r="AO63" s="44">
        <f t="shared" si="80"/>
        <v>-2.314686753834394E-3</v>
      </c>
      <c r="AP63" s="44"/>
      <c r="AQ63" s="52">
        <f t="shared" ref="AQ63:BV63" si="101">AQ59-SUM(AQ60:AQ62)</f>
        <v>3.3698816803706677E-7</v>
      </c>
      <c r="AR63" s="44">
        <f t="shared" si="101"/>
        <v>-6.0303821713958428E-7</v>
      </c>
      <c r="AS63" s="48">
        <f t="shared" si="101"/>
        <v>-6.2284195578854451E-9</v>
      </c>
      <c r="AT63" s="48">
        <f t="shared" si="101"/>
        <v>-1.3345302640743739E-9</v>
      </c>
      <c r="AU63" s="48">
        <f t="shared" si="101"/>
        <v>8.4198039340677155E-7</v>
      </c>
      <c r="AV63" s="48">
        <f t="shared" si="101"/>
        <v>-1.7649865746705018E-7</v>
      </c>
      <c r="AW63" s="48">
        <f t="shared" si="101"/>
        <v>-1.8340382190729088E-7</v>
      </c>
      <c r="AX63" s="48">
        <f t="shared" si="101"/>
        <v>-1.5141452536227007E-9</v>
      </c>
      <c r="AY63" s="89">
        <f t="shared" si="101"/>
        <v>-1.7803517682324355E-7</v>
      </c>
      <c r="AZ63" s="119">
        <f t="shared" si="101"/>
        <v>-2.1783979065048698E-9</v>
      </c>
      <c r="BA63" s="44">
        <f t="shared" si="101"/>
        <v>2.6597472391198806E-7</v>
      </c>
      <c r="BB63" s="44">
        <f t="shared" si="101"/>
        <v>-2.6635849348366492E-7</v>
      </c>
      <c r="BC63" s="44">
        <f t="shared" si="101"/>
        <v>7.8003749015564949E-9</v>
      </c>
      <c r="BD63" s="44">
        <f t="shared" si="101"/>
        <v>-7.5950818967385203E-9</v>
      </c>
      <c r="BE63" s="44">
        <f t="shared" si="101"/>
        <v>1.0265100480744138E-7</v>
      </c>
      <c r="BF63" s="44">
        <f t="shared" si="101"/>
        <v>2.2286467904475415E-6</v>
      </c>
      <c r="BG63" s="44">
        <f t="shared" si="101"/>
        <v>2.9185190344449552E-6</v>
      </c>
      <c r="BH63" s="44">
        <f t="shared" si="101"/>
        <v>-2.4275064613998865E-6</v>
      </c>
      <c r="BI63" s="44">
        <f t="shared" si="101"/>
        <v>6.253378739273785E-7</v>
      </c>
      <c r="BJ63" s="44">
        <f t="shared" si="101"/>
        <v>-5.5519096631151399E-7</v>
      </c>
      <c r="BK63" s="44">
        <f t="shared" si="101"/>
        <v>6.2445244841669023E-7</v>
      </c>
      <c r="BL63" s="44">
        <f t="shared" si="101"/>
        <v>0</v>
      </c>
      <c r="BM63" s="44">
        <f t="shared" si="101"/>
        <v>0</v>
      </c>
      <c r="BN63" s="44">
        <f t="shared" si="101"/>
        <v>0</v>
      </c>
      <c r="BO63" s="44">
        <f t="shared" si="101"/>
        <v>-1.6594776663936273E-8</v>
      </c>
      <c r="BP63" s="48">
        <f t="shared" si="101"/>
        <v>-7.3818651147306014E-7</v>
      </c>
      <c r="BQ63" s="48">
        <f t="shared" si="101"/>
        <v>-1.3291473592857983E-6</v>
      </c>
      <c r="BR63" s="48">
        <f t="shared" si="101"/>
        <v>1.2958129010920416E-6</v>
      </c>
      <c r="BS63" s="48">
        <f t="shared" si="101"/>
        <v>-8.4541960099215885E-9</v>
      </c>
      <c r="BT63" s="48">
        <f t="shared" si="101"/>
        <v>5.5237614482450681E-9</v>
      </c>
      <c r="BU63" s="48">
        <f t="shared" si="101"/>
        <v>2.4134472198511503E-9</v>
      </c>
      <c r="BV63" s="49">
        <f t="shared" si="101"/>
        <v>-7.482189534613326E-9</v>
      </c>
      <c r="BX63" s="53"/>
      <c r="BY63" s="53"/>
    </row>
    <row r="64" spans="1:77" s="21" customFormat="1" ht="25.5">
      <c r="A64" s="15" t="s">
        <v>44</v>
      </c>
      <c r="B64" s="16"/>
      <c r="C64" s="16"/>
      <c r="D64" s="16"/>
      <c r="E64" s="16"/>
      <c r="F64" s="16"/>
      <c r="G64" s="16"/>
      <c r="H64" s="16"/>
      <c r="I64" s="78"/>
      <c r="J64" s="16"/>
      <c r="K64" s="60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9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20"/>
      <c r="AZ64" s="25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9"/>
      <c r="BX64" s="53"/>
      <c r="BY64" s="53"/>
    </row>
    <row r="65" spans="1:77" s="21" customFormat="1">
      <c r="A65" s="22" t="s">
        <v>33</v>
      </c>
      <c r="B65" s="35">
        <f>'[2]By company'!$R$317/10^6</f>
        <v>3.1855025630235287</v>
      </c>
      <c r="C65" s="35">
        <f>'[2]By company'!$S$317/10^6</f>
        <v>4.3613119999999999</v>
      </c>
      <c r="D65" s="35">
        <f>'[2]By company'!$X$317/10^6</f>
        <v>5.2548755522423596</v>
      </c>
      <c r="E65" s="35">
        <f>'[2]By company'!$AC$317/10^6</f>
        <v>5.8039158392465975</v>
      </c>
      <c r="F65" s="35">
        <f>'[2]By company'!$AH$317/10^6</f>
        <v>6.24941747</v>
      </c>
      <c r="G65" s="35">
        <f>'[3]By company'!$AM$321/10^6</f>
        <v>7.0235972752636497</v>
      </c>
      <c r="H65" s="35">
        <f>H16</f>
        <v>8.728926665510043</v>
      </c>
      <c r="I65" s="36">
        <f>'[1]Segment Analysis in THB'!I65</f>
        <v>9.1032677084520284</v>
      </c>
      <c r="J65" s="35">
        <f>J16</f>
        <v>9.0558329599658993</v>
      </c>
      <c r="K65" s="37">
        <f>K16</f>
        <v>9.563605449267218</v>
      </c>
      <c r="L65" s="35">
        <f>'[1]Segment Analysis in THB'!L65</f>
        <v>1.4233449846048198</v>
      </c>
      <c r="M65" s="35">
        <f>'[1]Segment Analysis in THB'!M65</f>
        <v>1.445737068888586</v>
      </c>
      <c r="N65" s="35">
        <f>'[1]Segment Analysis in THB'!N65</f>
        <v>1.4709999588757243</v>
      </c>
      <c r="O65" s="35">
        <f>'[1]Segment Analysis in THB'!O65</f>
        <v>1.4638338268774662</v>
      </c>
      <c r="P65" s="35">
        <f>'[1]Segment Analysis in THB'!P65</f>
        <v>1.5054495400000001</v>
      </c>
      <c r="Q65" s="35">
        <f>'[1]Segment Analysis in THB'!Q65</f>
        <v>1.58684508</v>
      </c>
      <c r="R65" s="35">
        <f>'[1]Segment Analysis in THB'!R65</f>
        <v>1.6325157000000001</v>
      </c>
      <c r="S65" s="35">
        <f>'[1]Segment Analysis in THB'!S65</f>
        <v>1.5246071499999998</v>
      </c>
      <c r="T65" s="35">
        <f>'[1]Segment Analysis in THB'!T65</f>
        <v>1.6267209389142077</v>
      </c>
      <c r="U65" s="35">
        <f>'[1]Segment Analysis in THB'!U65</f>
        <v>1.8145852072488728</v>
      </c>
      <c r="V65" s="35">
        <f>'[1]Segment Analysis in THB'!V65</f>
        <v>1.8015288626199988</v>
      </c>
      <c r="W65" s="35">
        <f>'[1]Segment Analysis in THB'!W65</f>
        <v>1.7807622664805691</v>
      </c>
      <c r="X65" s="35">
        <f>'[1]Segment Analysis in THB'!X65</f>
        <v>1.7647709200019872</v>
      </c>
      <c r="Y65" s="35">
        <f>'[1]Segment Analysis in THB'!Y65</f>
        <v>2.3193589555325862</v>
      </c>
      <c r="Z65" s="35">
        <f>'[1]Segment Analysis in THB'!Z65</f>
        <v>2.3795751199698389</v>
      </c>
      <c r="AA65" s="35">
        <f>'[1]Segment Analysis in THB'!AA65</f>
        <v>2.2652216700056336</v>
      </c>
      <c r="AB65" s="35">
        <f>'[1]Segment Analysis in THB'!AB65</f>
        <v>2.1881375496729887</v>
      </c>
      <c r="AC65" s="35">
        <f>'[1]Segment Analysis in THB'!AC65</f>
        <v>2.2228976203174389</v>
      </c>
      <c r="AD65" s="35">
        <f>'[1]Segment Analysis in THB'!AD65</f>
        <v>2.3866285300104808</v>
      </c>
      <c r="AE65" s="35">
        <f>AE16</f>
        <v>2.3056040084511196</v>
      </c>
      <c r="AF65" s="35">
        <f>AF16</f>
        <v>2.325123570352289</v>
      </c>
      <c r="AG65" s="42">
        <f>AG16</f>
        <v>2.5462493404533282</v>
      </c>
      <c r="AH65" s="35">
        <f t="shared" ref="AH65:AH68" si="102">X65+Y65</f>
        <v>4.0841298755345736</v>
      </c>
      <c r="AI65" s="35">
        <f t="shared" ref="AI65:AI68" si="103">Z65+AA65</f>
        <v>4.644796789975473</v>
      </c>
      <c r="AJ65" s="35">
        <f t="shared" ref="AJ65:AJ68" si="104">AB65+AC65</f>
        <v>4.4110351699904271</v>
      </c>
      <c r="AK65" s="35">
        <f t="shared" ref="AK65:AK68" si="105">AD65+AE65</f>
        <v>4.6922325384616004</v>
      </c>
      <c r="AL65" s="35">
        <f>AF65+AG65</f>
        <v>4.8713729108056167</v>
      </c>
      <c r="AM65" s="27">
        <f>E65-SUM(L65:O65)</f>
        <v>0</v>
      </c>
      <c r="AN65" s="27">
        <f>F65-SUM(P65:S65)</f>
        <v>0</v>
      </c>
      <c r="AO65" s="38">
        <f>G65-SUM(T65:W65)</f>
        <v>0</v>
      </c>
      <c r="AP65" s="27">
        <f t="shared" ref="AP65:AP69" si="106">H65-SUM(X65:AA65)</f>
        <v>0</v>
      </c>
      <c r="AQ65" s="29">
        <f t="shared" ref="AQ65:BF68" si="107">B65/B$65</f>
        <v>1</v>
      </c>
      <c r="AR65" s="23">
        <f t="shared" si="107"/>
        <v>1</v>
      </c>
      <c r="AS65" s="23">
        <f t="shared" si="107"/>
        <v>1</v>
      </c>
      <c r="AT65" s="23">
        <f t="shared" si="107"/>
        <v>1</v>
      </c>
      <c r="AU65" s="23">
        <f t="shared" si="107"/>
        <v>1</v>
      </c>
      <c r="AV65" s="23">
        <f t="shared" si="107"/>
        <v>1</v>
      </c>
      <c r="AW65" s="23">
        <f t="shared" si="107"/>
        <v>1</v>
      </c>
      <c r="AX65" s="23">
        <f t="shared" si="107"/>
        <v>1</v>
      </c>
      <c r="AY65" s="29">
        <f t="shared" si="107"/>
        <v>1</v>
      </c>
      <c r="AZ65" s="25">
        <f t="shared" si="107"/>
        <v>1</v>
      </c>
      <c r="BA65" s="23">
        <f t="shared" si="107"/>
        <v>1</v>
      </c>
      <c r="BB65" s="23">
        <f t="shared" si="107"/>
        <v>1</v>
      </c>
      <c r="BC65" s="23">
        <f t="shared" si="107"/>
        <v>1</v>
      </c>
      <c r="BD65" s="23">
        <f t="shared" si="107"/>
        <v>1</v>
      </c>
      <c r="BE65" s="23">
        <f t="shared" si="107"/>
        <v>1</v>
      </c>
      <c r="BF65" s="23">
        <f t="shared" si="107"/>
        <v>1</v>
      </c>
      <c r="BG65" s="23">
        <f t="shared" ref="BG65:BV68" si="108">R65/R$65</f>
        <v>1</v>
      </c>
      <c r="BH65" s="23">
        <f t="shared" si="108"/>
        <v>1</v>
      </c>
      <c r="BI65" s="23">
        <f t="shared" si="108"/>
        <v>1</v>
      </c>
      <c r="BJ65" s="23">
        <f t="shared" si="108"/>
        <v>1</v>
      </c>
      <c r="BK65" s="23">
        <f t="shared" si="108"/>
        <v>1</v>
      </c>
      <c r="BL65" s="23">
        <f t="shared" si="108"/>
        <v>1</v>
      </c>
      <c r="BM65" s="23">
        <f t="shared" si="108"/>
        <v>1</v>
      </c>
      <c r="BN65" s="23">
        <f t="shared" si="108"/>
        <v>1</v>
      </c>
      <c r="BO65" s="23">
        <f t="shared" si="108"/>
        <v>1</v>
      </c>
      <c r="BP65" s="23">
        <f t="shared" si="108"/>
        <v>1</v>
      </c>
      <c r="BQ65" s="23">
        <f t="shared" si="108"/>
        <v>1</v>
      </c>
      <c r="BR65" s="23">
        <f t="shared" si="108"/>
        <v>1</v>
      </c>
      <c r="BS65" s="23">
        <f t="shared" si="108"/>
        <v>1</v>
      </c>
      <c r="BT65" s="23">
        <f t="shared" si="108"/>
        <v>1</v>
      </c>
      <c r="BU65" s="23">
        <f t="shared" si="108"/>
        <v>1</v>
      </c>
      <c r="BV65" s="26">
        <f t="shared" si="108"/>
        <v>1</v>
      </c>
      <c r="BX65" s="53"/>
      <c r="BY65" s="53"/>
    </row>
    <row r="66" spans="1:77" s="21" customFormat="1">
      <c r="A66" s="28" t="s">
        <v>45</v>
      </c>
      <c r="B66" s="35">
        <f>'[2]By company'!$R$314/10^6</f>
        <v>0.46029573113852856</v>
      </c>
      <c r="C66" s="35">
        <f>'[2]By company'!$S$314/10^6</f>
        <v>1.174436</v>
      </c>
      <c r="D66" s="35">
        <f>'[2]By company'!$X$314/10^6</f>
        <v>1.6888069319522587</v>
      </c>
      <c r="E66" s="35">
        <f>'[2]By company'!$AC$314/10^6</f>
        <v>1.772996346497558</v>
      </c>
      <c r="F66" s="35">
        <f>'[2]By company'!$AH$314/10^6</f>
        <v>1.9207491400000001</v>
      </c>
      <c r="G66" s="35">
        <f>'[3]By company'!$AM$318/10^6</f>
        <v>2.1458916724132893</v>
      </c>
      <c r="H66" s="35">
        <f>'[7]By company'!$AR$342/10^6</f>
        <v>3.0493225131890851</v>
      </c>
      <c r="I66" s="36">
        <f>'[1]Segment Analysis in THB'!I66</f>
        <v>3.4116257132950554</v>
      </c>
      <c r="J66" s="35">
        <f>'[1]Segment Analysis in THB'!J66</f>
        <v>3.3805692610145748</v>
      </c>
      <c r="K66" s="37">
        <f>'[1]Segment Analysis in THB'!K66</f>
        <v>3.556802745058163</v>
      </c>
      <c r="L66" s="35">
        <f>'[1]Segment Analysis in THB'!L66</f>
        <v>0.44298985516409844</v>
      </c>
      <c r="M66" s="35">
        <f>'[1]Segment Analysis in THB'!M66</f>
        <v>0.41805369665570591</v>
      </c>
      <c r="N66" s="35">
        <f>'[1]Segment Analysis in THB'!N66</f>
        <v>0.45316756547058701</v>
      </c>
      <c r="O66" s="35">
        <f>'[1]Segment Analysis in THB'!O66</f>
        <v>0.45878522920716691</v>
      </c>
      <c r="P66" s="35">
        <f>'[1]Segment Analysis in THB'!P66</f>
        <v>0.48079981999999999</v>
      </c>
      <c r="Q66" s="35">
        <f>'[1]Segment Analysis in THB'!Q66</f>
        <v>0.49165158999999997</v>
      </c>
      <c r="R66" s="35">
        <f>'[1]Segment Analysis in THB'!R66</f>
        <v>0.47684267999999991</v>
      </c>
      <c r="S66" s="35">
        <f>'[1]Segment Analysis in THB'!S66</f>
        <v>0.47145505000000004</v>
      </c>
      <c r="T66" s="35">
        <f>'[1]Segment Analysis in THB'!T66</f>
        <v>0.44936600292292422</v>
      </c>
      <c r="U66" s="35">
        <f>'[1]Segment Analysis in THB'!U66</f>
        <v>0.54475976643965773</v>
      </c>
      <c r="V66" s="35">
        <f>'[1]Segment Analysis in THB'!V66</f>
        <v>0.590758299657824</v>
      </c>
      <c r="W66" s="35">
        <f>'[1]Segment Analysis in THB'!W66</f>
        <v>0.56100760339288325</v>
      </c>
      <c r="X66" s="35">
        <f>'[1]Segment Analysis in THB'!X66</f>
        <v>0.47412114692518004</v>
      </c>
      <c r="Y66" s="35">
        <f>'[1]Segment Analysis in THB'!Y66</f>
        <v>0.81994063118593019</v>
      </c>
      <c r="Z66" s="35">
        <f>'[1]Segment Analysis in THB'!Z66</f>
        <v>0.88362410292347482</v>
      </c>
      <c r="AA66" s="35">
        <f>'[1]Segment Analysis in THB'!AA66</f>
        <v>0.87163663215450005</v>
      </c>
      <c r="AB66" s="35">
        <f>'[1]Segment Analysis in THB'!AB66</f>
        <v>0.78971824272550173</v>
      </c>
      <c r="AC66" s="35">
        <f>'[1]Segment Analysis in THB'!AC66</f>
        <v>0.83558928321109849</v>
      </c>
      <c r="AD66" s="35">
        <f>'[1]Segment Analysis in THB'!AD66</f>
        <v>0.92415438631706892</v>
      </c>
      <c r="AE66" s="35">
        <f t="shared" ref="AE66:AE68" si="109">I66-AB66-AC66-AD66</f>
        <v>0.86216380104138635</v>
      </c>
      <c r="AF66" s="35">
        <f>'[1]Segment Analysis in THB'!AF66</f>
        <v>0.83343678373028862</v>
      </c>
      <c r="AG66" s="42">
        <f>'[1]Segment Analysis in THB'!AG66</f>
        <v>0.93704777396941819</v>
      </c>
      <c r="AH66" s="35">
        <f t="shared" si="102"/>
        <v>1.2940617781111103</v>
      </c>
      <c r="AI66" s="35">
        <f t="shared" si="103"/>
        <v>1.7552607350779748</v>
      </c>
      <c r="AJ66" s="35">
        <f t="shared" si="104"/>
        <v>1.6253075259366003</v>
      </c>
      <c r="AK66" s="35">
        <f t="shared" si="105"/>
        <v>1.7863181873584553</v>
      </c>
      <c r="AL66" s="35">
        <f t="shared" ref="AL66:AL68" si="110">AF66+AG66</f>
        <v>1.7704845576997068</v>
      </c>
      <c r="AM66" s="27">
        <f>E66-SUM(L66:O66)</f>
        <v>0</v>
      </c>
      <c r="AN66" s="27">
        <f>F66-SUM(P66:S66)</f>
        <v>0</v>
      </c>
      <c r="AO66" s="38">
        <f>G66-SUM(T66:W66)</f>
        <v>0</v>
      </c>
      <c r="AP66" s="27">
        <f t="shared" si="106"/>
        <v>0</v>
      </c>
      <c r="AQ66" s="29">
        <f t="shared" si="107"/>
        <v>0.14449705251583209</v>
      </c>
      <c r="AR66" s="23">
        <f t="shared" si="107"/>
        <v>0.26928502248864561</v>
      </c>
      <c r="AS66" s="23">
        <f t="shared" si="107"/>
        <v>0.32137905363555402</v>
      </c>
      <c r="AT66" s="23">
        <f t="shared" si="107"/>
        <v>0.30548278017892649</v>
      </c>
      <c r="AU66" s="23">
        <f t="shared" si="107"/>
        <v>0.30734850875628894</v>
      </c>
      <c r="AV66" s="23">
        <f t="shared" si="107"/>
        <v>0.30552601299776794</v>
      </c>
      <c r="AW66" s="23">
        <f t="shared" si="107"/>
        <v>0.34933533411818496</v>
      </c>
      <c r="AX66" s="23">
        <f t="shared" si="107"/>
        <v>0.37476934904677078</v>
      </c>
      <c r="AY66" s="29">
        <f t="shared" si="107"/>
        <v>0.37330296130233664</v>
      </c>
      <c r="AZ66" s="25">
        <f t="shared" si="107"/>
        <v>0.3719102344744567</v>
      </c>
      <c r="BA66" s="23">
        <f t="shared" si="107"/>
        <v>0.31123154256737762</v>
      </c>
      <c r="BB66" s="23">
        <f t="shared" si="107"/>
        <v>0.28916301978553111</v>
      </c>
      <c r="BC66" s="23">
        <f t="shared" si="107"/>
        <v>0.30806769418058993</v>
      </c>
      <c r="BD66" s="23">
        <f t="shared" si="107"/>
        <v>0.31341346318373514</v>
      </c>
      <c r="BE66" s="23">
        <f t="shared" si="107"/>
        <v>0.31937292298750841</v>
      </c>
      <c r="BF66" s="23">
        <f t="shared" si="107"/>
        <v>0.30982960857149328</v>
      </c>
      <c r="BG66" s="23">
        <f t="shared" si="108"/>
        <v>0.29209071618729293</v>
      </c>
      <c r="BH66" s="23">
        <f t="shared" si="108"/>
        <v>0.30923051226671744</v>
      </c>
      <c r="BI66" s="23">
        <f t="shared" si="108"/>
        <v>0.27624037545300417</v>
      </c>
      <c r="BJ66" s="23">
        <f t="shared" si="108"/>
        <v>0.30021173117881766</v>
      </c>
      <c r="BK66" s="23">
        <f t="shared" si="108"/>
        <v>0.32792053012055139</v>
      </c>
      <c r="BL66" s="23">
        <f t="shared" si="108"/>
        <v>0.31503789919225844</v>
      </c>
      <c r="BM66" s="23">
        <f t="shared" si="108"/>
        <v>0.26865874859533961</v>
      </c>
      <c r="BN66" s="23">
        <f t="shared" si="108"/>
        <v>0.35352036787149671</v>
      </c>
      <c r="BO66" s="23">
        <f t="shared" si="108"/>
        <v>0.3713369229270958</v>
      </c>
      <c r="BP66" s="23">
        <f t="shared" si="108"/>
        <v>0.38479087662636224</v>
      </c>
      <c r="BQ66" s="23">
        <f t="shared" si="108"/>
        <v>0.36090886646660902</v>
      </c>
      <c r="BR66" s="23">
        <f t="shared" si="108"/>
        <v>0.37590093019748383</v>
      </c>
      <c r="BS66" s="23">
        <f t="shared" si="108"/>
        <v>0.38722171242669695</v>
      </c>
      <c r="BT66" s="23">
        <f t="shared" si="108"/>
        <v>0.37394270563425108</v>
      </c>
      <c r="BU66" s="23">
        <f t="shared" si="108"/>
        <v>0.35844838285477071</v>
      </c>
      <c r="BV66" s="26">
        <f t="shared" si="108"/>
        <v>0.36801100311825252</v>
      </c>
      <c r="BX66" s="53"/>
      <c r="BY66" s="53"/>
    </row>
    <row r="67" spans="1:77" s="21" customFormat="1">
      <c r="A67" s="28" t="s">
        <v>46</v>
      </c>
      <c r="B67" s="35">
        <f>'[2]By company'!$R$313/10^6</f>
        <v>0.91763152000000003</v>
      </c>
      <c r="C67" s="35">
        <f>'[2]By company'!$S$313/10^6</f>
        <v>1.0745709999999999</v>
      </c>
      <c r="D67" s="35">
        <f>'[2]By company'!$X$313/10^6</f>
        <v>1.2979173331600999</v>
      </c>
      <c r="E67" s="35">
        <f>'[2]By company'!$AC$313/10^6</f>
        <v>1.3961869290090385</v>
      </c>
      <c r="F67" s="92">
        <f>'[2]By company'!$AH$313/10^6</f>
        <v>1.5591653699999999</v>
      </c>
      <c r="G67" s="35">
        <f>'[3]By company'!$AM$317/10^6</f>
        <v>1.9024492092872587</v>
      </c>
      <c r="H67" s="35">
        <f>'[7]By company'!$AR$341/10^6</f>
        <v>2.4561609525352934</v>
      </c>
      <c r="I67" s="36">
        <f>'[1]Segment Analysis in THB'!I67</f>
        <v>2.6170312404428033</v>
      </c>
      <c r="J67" s="35">
        <f>'[1]Segment Analysis in THB'!J67</f>
        <v>2.5348464527676882</v>
      </c>
      <c r="K67" s="37">
        <f>'[1]Segment Analysis in THB'!K67</f>
        <v>2.8422305352571855</v>
      </c>
      <c r="L67" s="35">
        <f>'[1]Segment Analysis in THB'!L67</f>
        <v>0.35554800999999997</v>
      </c>
      <c r="M67" s="35">
        <f>'[1]Segment Analysis in THB'!M67</f>
        <v>0.37181363900000003</v>
      </c>
      <c r="N67" s="35">
        <f>'[1]Segment Analysis in THB'!N67</f>
        <v>0.33654970879903817</v>
      </c>
      <c r="O67" s="35">
        <f>'[1]Segment Analysis in THB'!O67</f>
        <v>0.33227557121000006</v>
      </c>
      <c r="P67" s="35">
        <f>'[1]Segment Analysis in THB'!P67</f>
        <v>0.36910486999999997</v>
      </c>
      <c r="Q67" s="35">
        <f>'[1]Segment Analysis in THB'!Q67</f>
        <v>0.38761976000000004</v>
      </c>
      <c r="R67" s="35">
        <f>'[1]Segment Analysis in THB'!R67</f>
        <v>0.43837777</v>
      </c>
      <c r="S67" s="35">
        <f>'[1]Segment Analysis in THB'!S67</f>
        <v>0.36406297000000004</v>
      </c>
      <c r="T67" s="35">
        <f>'[1]Segment Analysis in THB'!T67</f>
        <v>0.46395407509070802</v>
      </c>
      <c r="U67" s="35">
        <f>'[1]Segment Analysis in THB'!U67</f>
        <v>0.50574404401369033</v>
      </c>
      <c r="V67" s="35">
        <f>'[1]Segment Analysis in THB'!V67</f>
        <v>0.46465859563908474</v>
      </c>
      <c r="W67" s="35">
        <f>'[1]Segment Analysis in THB'!W67</f>
        <v>0.46809249454377566</v>
      </c>
      <c r="X67" s="35">
        <f>'[1]Segment Analysis in THB'!X67</f>
        <v>0.49200840939647383</v>
      </c>
      <c r="Y67" s="35">
        <f>'[1]Segment Analysis in THB'!Y67</f>
        <v>0.6644307355009893</v>
      </c>
      <c r="Z67" s="35">
        <f>'[1]Segment Analysis in THB'!Z67</f>
        <v>0.66201086247983076</v>
      </c>
      <c r="AA67" s="35">
        <f>'[1]Segment Analysis in THB'!AA67</f>
        <v>0.63771094515800009</v>
      </c>
      <c r="AB67" s="35">
        <f>'[1]Segment Analysis in THB'!AB67</f>
        <v>0.63744059037702994</v>
      </c>
      <c r="AC67" s="35">
        <f>'[1]Segment Analysis in THB'!AC67</f>
        <v>0.5976840547528276</v>
      </c>
      <c r="AD67" s="35">
        <f>'[1]Segment Analysis in THB'!AD67</f>
        <v>0.70411851443673346</v>
      </c>
      <c r="AE67" s="35">
        <f t="shared" si="109"/>
        <v>0.67778808087621245</v>
      </c>
      <c r="AF67" s="35">
        <f>'[1]Segment Analysis in THB'!AF67</f>
        <v>0.69689273900908322</v>
      </c>
      <c r="AG67" s="42">
        <f>'[1]Segment Analysis in THB'!AG67</f>
        <v>0.76343120093515682</v>
      </c>
      <c r="AH67" s="35">
        <f t="shared" si="102"/>
        <v>1.1564391448974631</v>
      </c>
      <c r="AI67" s="35">
        <f t="shared" si="103"/>
        <v>1.2997218076378307</v>
      </c>
      <c r="AJ67" s="35">
        <f t="shared" si="104"/>
        <v>1.2351246451298574</v>
      </c>
      <c r="AK67" s="35">
        <f t="shared" si="105"/>
        <v>1.3819065953129459</v>
      </c>
      <c r="AL67" s="35">
        <f t="shared" si="110"/>
        <v>1.46032393994424</v>
      </c>
      <c r="AM67" s="27">
        <f>E67-SUM(L67:O67)</f>
        <v>0</v>
      </c>
      <c r="AN67" s="27">
        <f>F67-SUM(P67:S67)</f>
        <v>0</v>
      </c>
      <c r="AO67" s="38">
        <f>G67-SUM(T67:W67)</f>
        <v>0</v>
      </c>
      <c r="AP67" s="27">
        <f t="shared" si="106"/>
        <v>0</v>
      </c>
      <c r="AQ67" s="29">
        <f t="shared" si="107"/>
        <v>0.28806491341480117</v>
      </c>
      <c r="AR67" s="23">
        <f t="shared" si="107"/>
        <v>0.24638709635999442</v>
      </c>
      <c r="AS67" s="23">
        <f t="shared" si="107"/>
        <v>0.24699297257501235</v>
      </c>
      <c r="AT67" s="23">
        <f t="shared" si="107"/>
        <v>0.24055947185999799</v>
      </c>
      <c r="AU67" s="23">
        <f t="shared" si="107"/>
        <v>0.24948971283878718</v>
      </c>
      <c r="AV67" s="23">
        <f t="shared" si="107"/>
        <v>0.27086536068739009</v>
      </c>
      <c r="AW67" s="23">
        <f t="shared" si="107"/>
        <v>0.28138178342592096</v>
      </c>
      <c r="AX67" s="23">
        <f t="shared" si="107"/>
        <v>0.28748261879775239</v>
      </c>
      <c r="AY67" s="29">
        <f t="shared" si="107"/>
        <v>0.27991311941968872</v>
      </c>
      <c r="AZ67" s="25">
        <f t="shared" si="107"/>
        <v>0.2971923664495133</v>
      </c>
      <c r="BA67" s="23">
        <f t="shared" si="107"/>
        <v>0.24979749382312608</v>
      </c>
      <c r="BB67" s="23">
        <f t="shared" si="107"/>
        <v>0.25717929421691643</v>
      </c>
      <c r="BC67" s="23">
        <f t="shared" si="107"/>
        <v>0.22878974725210796</v>
      </c>
      <c r="BD67" s="23">
        <f t="shared" si="107"/>
        <v>0.22698995275903949</v>
      </c>
      <c r="BE67" s="23">
        <f t="shared" si="107"/>
        <v>0.24517917086746061</v>
      </c>
      <c r="BF67" s="23">
        <f t="shared" si="107"/>
        <v>0.24427070095588665</v>
      </c>
      <c r="BG67" s="23">
        <f t="shared" si="108"/>
        <v>0.26852897647477447</v>
      </c>
      <c r="BH67" s="23">
        <f t="shared" si="108"/>
        <v>0.23879133060605159</v>
      </c>
      <c r="BI67" s="23">
        <f t="shared" si="108"/>
        <v>0.28520815340361011</v>
      </c>
      <c r="BJ67" s="23">
        <f t="shared" si="108"/>
        <v>0.27871055158686014</v>
      </c>
      <c r="BK67" s="23">
        <f t="shared" si="108"/>
        <v>0.25792459131813333</v>
      </c>
      <c r="BL67" s="23">
        <f t="shared" si="108"/>
        <v>0.26286074416260846</v>
      </c>
      <c r="BM67" s="23">
        <f t="shared" si="108"/>
        <v>0.27879449044634064</v>
      </c>
      <c r="BN67" s="23">
        <f t="shared" si="108"/>
        <v>0.28647171405532545</v>
      </c>
      <c r="BO67" s="23">
        <f t="shared" si="108"/>
        <v>0.278205490099519</v>
      </c>
      <c r="BP67" s="23">
        <f t="shared" si="108"/>
        <v>0.28152253424116946</v>
      </c>
      <c r="BQ67" s="23">
        <f t="shared" si="108"/>
        <v>0.29131650817486027</v>
      </c>
      <c r="BR67" s="23">
        <f t="shared" si="108"/>
        <v>0.26887610535453982</v>
      </c>
      <c r="BS67" s="23">
        <f t="shared" si="108"/>
        <v>0.29502643816699925</v>
      </c>
      <c r="BT67" s="23">
        <f t="shared" si="108"/>
        <v>0.2939741943507217</v>
      </c>
      <c r="BU67" s="23">
        <f t="shared" si="108"/>
        <v>0.29972288264382185</v>
      </c>
      <c r="BV67" s="26">
        <f t="shared" si="108"/>
        <v>0.29982578249749781</v>
      </c>
      <c r="BX67" s="53"/>
      <c r="BY67" s="53"/>
    </row>
    <row r="68" spans="1:77" s="21" customFormat="1">
      <c r="A68" s="28" t="s">
        <v>47</v>
      </c>
      <c r="B68" s="35">
        <f>'[2]By company'!$R$312/10^6</f>
        <v>1.8075753118850002</v>
      </c>
      <c r="C68" s="35">
        <f>'[2]By company'!$S$312/10^6</f>
        <v>2.1123050000000001</v>
      </c>
      <c r="D68" s="35">
        <f>'[2]By company'!$X$312/10^6</f>
        <v>2.2681512871300002</v>
      </c>
      <c r="E68" s="35">
        <f>'[2]By company'!$AC$312/10^6</f>
        <v>2.6347325637400001</v>
      </c>
      <c r="F68" s="35">
        <f>'[2]By company'!$AH$312/10^6</f>
        <v>2.7695029600000001</v>
      </c>
      <c r="G68" s="35">
        <f>'[3]By company'!$AM$316/10^6</f>
        <v>2.9752563935631002</v>
      </c>
      <c r="H68" s="35">
        <f>'[7]By company'!$AR$340/10^6</f>
        <v>3.2234431997856667</v>
      </c>
      <c r="I68" s="36">
        <f>'[1]Segment Analysis in THB'!I68</f>
        <v>3.0746107547141706</v>
      </c>
      <c r="J68" s="35">
        <f>'[1]Segment Analysis in THB'!J68</f>
        <v>3.1404172461836364</v>
      </c>
      <c r="K68" s="37">
        <f>'[1]Segment Analysis in THB'!K68</f>
        <v>3.16457216895187</v>
      </c>
      <c r="L68" s="35">
        <f>'[1]Segment Analysis in THB'!L68</f>
        <v>0.62480711944072154</v>
      </c>
      <c r="M68" s="35">
        <f>'[1]Segment Analysis in THB'!M68</f>
        <v>0.65586973323288023</v>
      </c>
      <c r="N68" s="35">
        <f>'[1]Segment Analysis in THB'!N68</f>
        <v>0.68128268460609931</v>
      </c>
      <c r="O68" s="35">
        <f>'[1]Segment Analysis in THB'!O68</f>
        <v>0.67277302646029902</v>
      </c>
      <c r="P68" s="35">
        <f>'[1]Segment Analysis in THB'!P68</f>
        <v>0.65554484999999996</v>
      </c>
      <c r="Q68" s="35">
        <f>'[1]Segment Analysis in THB'!Q68</f>
        <v>0.70757373000000001</v>
      </c>
      <c r="R68" s="35">
        <f>'[1]Segment Analysis in THB'!R68</f>
        <v>0.71729525000000005</v>
      </c>
      <c r="S68" s="35">
        <f>'[1]Segment Analysis in THB'!S68</f>
        <v>0.68908913000000005</v>
      </c>
      <c r="T68" s="35">
        <f>'[1]Segment Analysis in THB'!T68</f>
        <v>0.71340086090057553</v>
      </c>
      <c r="U68" s="35">
        <f>'[1]Segment Analysis in THB'!U68</f>
        <v>0.76408139679552467</v>
      </c>
      <c r="V68" s="35">
        <f>'[1]Segment Analysis in THB'!V68</f>
        <v>0.74611196732308993</v>
      </c>
      <c r="W68" s="35">
        <f>'[1]Segment Analysis in THB'!W68</f>
        <v>0.75166216854391021</v>
      </c>
      <c r="X68" s="35">
        <f>'[1]Segment Analysis in THB'!X68</f>
        <v>0.79864136368033323</v>
      </c>
      <c r="Y68" s="35">
        <f>'[1]Segment Analysis in THB'!Y68</f>
        <v>0.83498758884566671</v>
      </c>
      <c r="Z68" s="35">
        <f>'[1]Segment Analysis in THB'!Z68</f>
        <v>0.83394015456653314</v>
      </c>
      <c r="AA68" s="35">
        <f>'[1]Segment Analysis in THB'!AA68</f>
        <v>0.75587409269313344</v>
      </c>
      <c r="AB68" s="35">
        <f>'[1]Segment Analysis in THB'!AB68</f>
        <v>0.76097871657045679</v>
      </c>
      <c r="AC68" s="35">
        <f>'[1]Segment Analysis in THB'!AC68</f>
        <v>0.78962428235351334</v>
      </c>
      <c r="AD68" s="35">
        <f>'[1]Segment Analysis in THB'!AD68</f>
        <v>0.75835562925667876</v>
      </c>
      <c r="AE68" s="35">
        <f t="shared" si="109"/>
        <v>0.76565212653352155</v>
      </c>
      <c r="AF68" s="35">
        <f>'[1]Segment Analysis in THB'!AF68</f>
        <v>0.79479404761291672</v>
      </c>
      <c r="AG68" s="42">
        <f>'[1]Segment Analysis in THB'!AG68</f>
        <v>0.84577036554875329</v>
      </c>
      <c r="AH68" s="35">
        <f t="shared" si="102"/>
        <v>1.6336289525259999</v>
      </c>
      <c r="AI68" s="35">
        <f t="shared" si="103"/>
        <v>1.5898142472596666</v>
      </c>
      <c r="AJ68" s="35">
        <f t="shared" si="104"/>
        <v>1.5506029989239702</v>
      </c>
      <c r="AK68" s="35">
        <f t="shared" si="105"/>
        <v>1.5240077557902003</v>
      </c>
      <c r="AL68" s="35">
        <f t="shared" si="110"/>
        <v>1.6405644131616701</v>
      </c>
      <c r="AM68" s="27">
        <f>E68-SUM(L68:O68)</f>
        <v>0</v>
      </c>
      <c r="AN68" s="27">
        <f>F68-SUM(P68:S68)</f>
        <v>0</v>
      </c>
      <c r="AO68" s="38">
        <f>G68-SUM(T68:W68)</f>
        <v>0</v>
      </c>
      <c r="AP68" s="27">
        <f t="shared" si="106"/>
        <v>0</v>
      </c>
      <c r="AQ68" s="29">
        <f t="shared" si="107"/>
        <v>0.56743803406936677</v>
      </c>
      <c r="AR68" s="23">
        <f t="shared" si="107"/>
        <v>0.48432788115136</v>
      </c>
      <c r="AS68" s="23">
        <f t="shared" si="107"/>
        <v>0.43162797378943352</v>
      </c>
      <c r="AT68" s="23">
        <f t="shared" si="107"/>
        <v>0.45395774796107535</v>
      </c>
      <c r="AU68" s="23">
        <f t="shared" si="107"/>
        <v>0.44316177840492388</v>
      </c>
      <c r="AV68" s="23">
        <f t="shared" si="107"/>
        <v>0.42360862631484175</v>
      </c>
      <c r="AW68" s="23">
        <f t="shared" si="107"/>
        <v>0.3692828824558943</v>
      </c>
      <c r="AX68" s="23">
        <f t="shared" si="107"/>
        <v>0.33774803215547694</v>
      </c>
      <c r="AY68" s="29">
        <f t="shared" si="107"/>
        <v>0.34678391927797464</v>
      </c>
      <c r="AZ68" s="25">
        <f t="shared" si="107"/>
        <v>0.33089739907603</v>
      </c>
      <c r="BA68" s="23">
        <f t="shared" si="107"/>
        <v>0.43897096360949639</v>
      </c>
      <c r="BB68" s="23">
        <f t="shared" si="107"/>
        <v>0.45365768599755263</v>
      </c>
      <c r="BC68" s="23">
        <f t="shared" si="107"/>
        <v>0.46314255856730224</v>
      </c>
      <c r="BD68" s="23">
        <f t="shared" si="107"/>
        <v>0.4595965840572252</v>
      </c>
      <c r="BE68" s="23">
        <f t="shared" si="107"/>
        <v>0.43544790614503087</v>
      </c>
      <c r="BF68" s="23">
        <f t="shared" si="107"/>
        <v>0.44589969047262007</v>
      </c>
      <c r="BG68" s="23">
        <f t="shared" si="108"/>
        <v>0.43938030733793249</v>
      </c>
      <c r="BH68" s="23">
        <f t="shared" si="108"/>
        <v>0.45197815712723122</v>
      </c>
      <c r="BI68" s="23">
        <f t="shared" si="108"/>
        <v>0.43855147114338577</v>
      </c>
      <c r="BJ68" s="23">
        <f t="shared" si="108"/>
        <v>0.42107771723432214</v>
      </c>
      <c r="BK68" s="23">
        <f t="shared" si="108"/>
        <v>0.41415487856131522</v>
      </c>
      <c r="BL68" s="23">
        <f t="shared" si="108"/>
        <v>0.4221013566451331</v>
      </c>
      <c r="BM68" s="23">
        <f t="shared" si="108"/>
        <v>0.45254676095831969</v>
      </c>
      <c r="BN68" s="23">
        <f t="shared" si="108"/>
        <v>0.36000791807317789</v>
      </c>
      <c r="BO68" s="23">
        <f t="shared" si="108"/>
        <v>0.35045758697338514</v>
      </c>
      <c r="BP68" s="23">
        <f t="shared" si="108"/>
        <v>0.33368658913246824</v>
      </c>
      <c r="BQ68" s="23">
        <f t="shared" si="108"/>
        <v>0.3477746253585306</v>
      </c>
      <c r="BR68" s="23">
        <f t="shared" si="108"/>
        <v>0.35522296444797657</v>
      </c>
      <c r="BS68" s="23">
        <f t="shared" si="108"/>
        <v>0.31775184940630391</v>
      </c>
      <c r="BT68" s="23">
        <f t="shared" si="108"/>
        <v>0.33208310001502755</v>
      </c>
      <c r="BU68" s="23">
        <f t="shared" si="108"/>
        <v>0.34182873450140727</v>
      </c>
      <c r="BV68" s="26">
        <f t="shared" si="108"/>
        <v>0.33216321438424973</v>
      </c>
      <c r="BX68" s="53"/>
      <c r="BY68" s="53"/>
    </row>
    <row r="69" spans="1:77" s="91" customFormat="1">
      <c r="A69" s="54"/>
      <c r="B69" s="55">
        <f>B65-SUM(B66:B68)</f>
        <v>0</v>
      </c>
      <c r="C69" s="55">
        <f>C65-SUM(C66:C68)</f>
        <v>0</v>
      </c>
      <c r="D69" s="55">
        <f>D65-SUM(D66:D68)</f>
        <v>0</v>
      </c>
      <c r="E69" s="55">
        <f t="shared" ref="E69:AB69" si="111">E65-SUM(E66:E68)</f>
        <v>0</v>
      </c>
      <c r="F69" s="55">
        <f t="shared" si="111"/>
        <v>0</v>
      </c>
      <c r="G69" s="55">
        <f t="shared" si="111"/>
        <v>0</v>
      </c>
      <c r="H69" s="55">
        <f t="shared" si="111"/>
        <v>0</v>
      </c>
      <c r="I69" s="54">
        <f t="shared" si="111"/>
        <v>0</v>
      </c>
      <c r="J69" s="55">
        <f t="shared" si="111"/>
        <v>0</v>
      </c>
      <c r="K69" s="93">
        <f t="shared" si="111"/>
        <v>0</v>
      </c>
      <c r="L69" s="55">
        <f t="shared" si="111"/>
        <v>0</v>
      </c>
      <c r="M69" s="55">
        <f t="shared" si="111"/>
        <v>0</v>
      </c>
      <c r="N69" s="55">
        <f t="shared" si="111"/>
        <v>0</v>
      </c>
      <c r="O69" s="55">
        <f t="shared" si="111"/>
        <v>0</v>
      </c>
      <c r="P69" s="55">
        <f t="shared" si="111"/>
        <v>0</v>
      </c>
      <c r="Q69" s="55">
        <f t="shared" si="111"/>
        <v>0</v>
      </c>
      <c r="R69" s="55">
        <f t="shared" si="111"/>
        <v>0</v>
      </c>
      <c r="S69" s="55">
        <f t="shared" si="111"/>
        <v>0</v>
      </c>
      <c r="T69" s="55">
        <f t="shared" si="111"/>
        <v>0</v>
      </c>
      <c r="U69" s="55">
        <f t="shared" si="111"/>
        <v>0</v>
      </c>
      <c r="V69" s="55">
        <f t="shared" si="111"/>
        <v>0</v>
      </c>
      <c r="W69" s="55">
        <f t="shared" si="111"/>
        <v>0</v>
      </c>
      <c r="X69" s="55">
        <f t="shared" si="111"/>
        <v>0</v>
      </c>
      <c r="Y69" s="55">
        <f t="shared" si="111"/>
        <v>0</v>
      </c>
      <c r="Z69" s="55">
        <f t="shared" si="111"/>
        <v>0</v>
      </c>
      <c r="AA69" s="55">
        <f t="shared" si="111"/>
        <v>0</v>
      </c>
      <c r="AB69" s="55">
        <f t="shared" si="111"/>
        <v>0</v>
      </c>
      <c r="AC69" s="55">
        <f>AC65-SUM(AC66:AC68)</f>
        <v>0</v>
      </c>
      <c r="AD69" s="55">
        <f>AD65-SUM(AD66:AD68)</f>
        <v>0</v>
      </c>
      <c r="AE69" s="55">
        <f t="shared" ref="AE69:AG69" si="112">AE65-SUM(AE66:AE68)</f>
        <v>0</v>
      </c>
      <c r="AF69" s="55">
        <f t="shared" si="112"/>
        <v>0</v>
      </c>
      <c r="AG69" s="94">
        <f t="shared" si="112"/>
        <v>0</v>
      </c>
      <c r="AH69" s="55"/>
      <c r="AI69" s="55"/>
      <c r="AJ69" s="55"/>
      <c r="AK69" s="55"/>
      <c r="AL69" s="55">
        <f t="shared" ref="AL69" si="113">AL65-SUM(AL66:AL68)</f>
        <v>0</v>
      </c>
      <c r="AM69" s="57">
        <f>E69-SUM(L69:O69)</f>
        <v>0</v>
      </c>
      <c r="AN69" s="57">
        <f>F69-SUM(P69:S69)</f>
        <v>0</v>
      </c>
      <c r="AO69" s="55">
        <f>G69-SUM(T69:W69)</f>
        <v>0</v>
      </c>
      <c r="AP69" s="57">
        <f t="shared" si="106"/>
        <v>0</v>
      </c>
      <c r="AQ69" s="95">
        <f t="shared" ref="AQ69:BV69" si="114">AQ65-SUM(AQ66:AQ68)</f>
        <v>0</v>
      </c>
      <c r="AR69" s="55">
        <f t="shared" si="114"/>
        <v>0</v>
      </c>
      <c r="AS69" s="55">
        <f t="shared" si="114"/>
        <v>0</v>
      </c>
      <c r="AT69" s="55">
        <f t="shared" si="114"/>
        <v>0</v>
      </c>
      <c r="AU69" s="55">
        <f t="shared" si="114"/>
        <v>0</v>
      </c>
      <c r="AV69" s="55">
        <f t="shared" si="114"/>
        <v>0</v>
      </c>
      <c r="AW69" s="55">
        <f t="shared" si="114"/>
        <v>0</v>
      </c>
      <c r="AX69" s="55">
        <f t="shared" si="114"/>
        <v>0</v>
      </c>
      <c r="AY69" s="95">
        <f t="shared" si="114"/>
        <v>0</v>
      </c>
      <c r="AZ69" s="121">
        <f t="shared" si="114"/>
        <v>0</v>
      </c>
      <c r="BA69" s="55">
        <f t="shared" si="114"/>
        <v>0</v>
      </c>
      <c r="BB69" s="55">
        <f t="shared" si="114"/>
        <v>0</v>
      </c>
      <c r="BC69" s="55">
        <f t="shared" si="114"/>
        <v>0</v>
      </c>
      <c r="BD69" s="55">
        <f t="shared" si="114"/>
        <v>0</v>
      </c>
      <c r="BE69" s="55">
        <f t="shared" si="114"/>
        <v>0</v>
      </c>
      <c r="BF69" s="55">
        <f t="shared" si="114"/>
        <v>0</v>
      </c>
      <c r="BG69" s="55">
        <f t="shared" si="114"/>
        <v>0</v>
      </c>
      <c r="BH69" s="55">
        <f t="shared" si="114"/>
        <v>0</v>
      </c>
      <c r="BI69" s="55">
        <f t="shared" si="114"/>
        <v>0</v>
      </c>
      <c r="BJ69" s="55">
        <f t="shared" si="114"/>
        <v>0</v>
      </c>
      <c r="BK69" s="55">
        <f t="shared" si="114"/>
        <v>0</v>
      </c>
      <c r="BL69" s="55">
        <f t="shared" si="114"/>
        <v>0</v>
      </c>
      <c r="BM69" s="55">
        <f t="shared" si="114"/>
        <v>0</v>
      </c>
      <c r="BN69" s="55">
        <f t="shared" si="114"/>
        <v>0</v>
      </c>
      <c r="BO69" s="55">
        <f t="shared" si="114"/>
        <v>0</v>
      </c>
      <c r="BP69" s="55">
        <f t="shared" si="114"/>
        <v>0</v>
      </c>
      <c r="BQ69" s="55">
        <f t="shared" si="114"/>
        <v>0</v>
      </c>
      <c r="BR69" s="55">
        <f t="shared" si="114"/>
        <v>0</v>
      </c>
      <c r="BS69" s="55">
        <f t="shared" si="114"/>
        <v>0</v>
      </c>
      <c r="BT69" s="55">
        <f t="shared" si="114"/>
        <v>0</v>
      </c>
      <c r="BU69" s="55">
        <f t="shared" si="114"/>
        <v>0</v>
      </c>
      <c r="BV69" s="94">
        <f t="shared" si="114"/>
        <v>0</v>
      </c>
      <c r="BX69" s="53"/>
      <c r="BY69" s="53"/>
    </row>
    <row r="70" spans="1:77" s="21" customFormat="1">
      <c r="A70" s="22" t="s">
        <v>34</v>
      </c>
      <c r="B70" s="58">
        <f t="shared" ref="B70:AD73" si="115">B75/B65</f>
        <v>124.76174296992279</v>
      </c>
      <c r="C70" s="58">
        <f t="shared" si="115"/>
        <v>127.01538402330497</v>
      </c>
      <c r="D70" s="58">
        <f t="shared" si="115"/>
        <v>87.788838549383172</v>
      </c>
      <c r="E70" s="58">
        <f t="shared" si="115"/>
        <v>82.326715529181712</v>
      </c>
      <c r="F70" s="58">
        <f t="shared" si="115"/>
        <v>90.933702140461179</v>
      </c>
      <c r="G70" s="58">
        <f t="shared" si="115"/>
        <v>91.181396547553945</v>
      </c>
      <c r="H70" s="58">
        <f t="shared" si="115"/>
        <v>88.837680038554495</v>
      </c>
      <c r="I70" s="59">
        <f t="shared" si="115"/>
        <v>110.3169891515381</v>
      </c>
      <c r="J70" s="58">
        <f t="shared" si="115"/>
        <v>97.054357683274034</v>
      </c>
      <c r="K70" s="60">
        <f t="shared" si="115"/>
        <v>131.91582159775766</v>
      </c>
      <c r="L70" s="58">
        <f t="shared" si="115"/>
        <v>64.325436227541928</v>
      </c>
      <c r="M70" s="58">
        <f t="shared" si="115"/>
        <v>91.963781116934996</v>
      </c>
      <c r="N70" s="58">
        <f t="shared" si="115"/>
        <v>86.546088244095628</v>
      </c>
      <c r="O70" s="58">
        <f t="shared" si="115"/>
        <v>86.072134212741545</v>
      </c>
      <c r="P70" s="58">
        <f t="shared" si="115"/>
        <v>92.820602816529117</v>
      </c>
      <c r="Q70" s="58">
        <f t="shared" si="115"/>
        <v>96.418928311856618</v>
      </c>
      <c r="R70" s="58">
        <f t="shared" si="115"/>
        <v>83.131032547183935</v>
      </c>
      <c r="S70" s="58">
        <f t="shared" si="115"/>
        <v>91.716292393536605</v>
      </c>
      <c r="T70" s="58">
        <f t="shared" si="115"/>
        <v>89.649831637265081</v>
      </c>
      <c r="U70" s="58">
        <f t="shared" si="115"/>
        <v>103.12425288881353</v>
      </c>
      <c r="V70" s="58">
        <f t="shared" si="115"/>
        <v>92.823933390307559</v>
      </c>
      <c r="W70" s="58">
        <f t="shared" si="115"/>
        <v>78.749091749133655</v>
      </c>
      <c r="X70" s="58">
        <f t="shared" si="115"/>
        <v>76.366059661398708</v>
      </c>
      <c r="Y70" s="58">
        <f t="shared" si="115"/>
        <v>94.463677442157291</v>
      </c>
      <c r="Z70" s="58">
        <f t="shared" si="115"/>
        <v>91.05480632073251</v>
      </c>
      <c r="AA70" s="58">
        <f t="shared" si="115"/>
        <v>90.4644643020779</v>
      </c>
      <c r="AB70" s="58">
        <f t="shared" si="115"/>
        <v>99.996777147433136</v>
      </c>
      <c r="AC70" s="58">
        <f t="shared" si="115"/>
        <v>107.29577895848711</v>
      </c>
      <c r="AD70" s="58">
        <f t="shared" si="115"/>
        <v>122.03390006915461</v>
      </c>
      <c r="AE70" s="58">
        <f>AE22</f>
        <v>110.89556659628376</v>
      </c>
      <c r="AF70" s="58">
        <f>AF22</f>
        <v>140.30362565143679</v>
      </c>
      <c r="AG70" s="19">
        <f>AG22</f>
        <v>152.55251977889105</v>
      </c>
      <c r="AH70" s="58">
        <f t="shared" ref="AH70:AL70" si="116">AH22</f>
        <v>86.643615261442918</v>
      </c>
      <c r="AI70" s="58">
        <f t="shared" si="116"/>
        <v>90.766902329699491</v>
      </c>
      <c r="AJ70" s="58">
        <f t="shared" si="116"/>
        <v>103.6750370413618</v>
      </c>
      <c r="AK70" s="58">
        <f t="shared" si="116"/>
        <v>116.560900576479</v>
      </c>
      <c r="AL70" s="58">
        <f t="shared" si="116"/>
        <v>146.70607916184875</v>
      </c>
      <c r="AM70" s="27"/>
      <c r="AN70" s="27"/>
      <c r="AO70" s="38"/>
      <c r="AP70" s="38"/>
      <c r="AQ70" s="29">
        <f t="shared" ref="AQ70:BF73" si="117">B70/B$70</f>
        <v>1</v>
      </c>
      <c r="AR70" s="23">
        <f t="shared" si="117"/>
        <v>1</v>
      </c>
      <c r="AS70" s="23">
        <f t="shared" si="117"/>
        <v>1</v>
      </c>
      <c r="AT70" s="23">
        <f t="shared" si="117"/>
        <v>1</v>
      </c>
      <c r="AU70" s="23">
        <f t="shared" si="117"/>
        <v>1</v>
      </c>
      <c r="AV70" s="23">
        <f t="shared" si="117"/>
        <v>1</v>
      </c>
      <c r="AW70" s="23">
        <f t="shared" si="117"/>
        <v>1</v>
      </c>
      <c r="AX70" s="23">
        <f t="shared" si="117"/>
        <v>1</v>
      </c>
      <c r="AY70" s="29">
        <f t="shared" si="117"/>
        <v>1</v>
      </c>
      <c r="AZ70" s="25">
        <f t="shared" si="117"/>
        <v>1</v>
      </c>
      <c r="BA70" s="23">
        <f t="shared" si="117"/>
        <v>1</v>
      </c>
      <c r="BB70" s="23">
        <f t="shared" si="117"/>
        <v>1</v>
      </c>
      <c r="BC70" s="23">
        <f t="shared" si="117"/>
        <v>1</v>
      </c>
      <c r="BD70" s="23">
        <f t="shared" si="117"/>
        <v>1</v>
      </c>
      <c r="BE70" s="23">
        <f t="shared" si="117"/>
        <v>1</v>
      </c>
      <c r="BF70" s="23">
        <f t="shared" si="117"/>
        <v>1</v>
      </c>
      <c r="BG70" s="23">
        <f t="shared" ref="BG70:BV73" si="118">R70/R$70</f>
        <v>1</v>
      </c>
      <c r="BH70" s="23">
        <f t="shared" si="118"/>
        <v>1</v>
      </c>
      <c r="BI70" s="23">
        <f t="shared" si="118"/>
        <v>1</v>
      </c>
      <c r="BJ70" s="23">
        <f t="shared" si="118"/>
        <v>1</v>
      </c>
      <c r="BK70" s="23">
        <f t="shared" si="118"/>
        <v>1</v>
      </c>
      <c r="BL70" s="23">
        <f t="shared" si="118"/>
        <v>1</v>
      </c>
      <c r="BM70" s="23">
        <f t="shared" si="118"/>
        <v>1</v>
      </c>
      <c r="BN70" s="23">
        <f t="shared" si="118"/>
        <v>1</v>
      </c>
      <c r="BO70" s="23">
        <f t="shared" si="118"/>
        <v>1</v>
      </c>
      <c r="BP70" s="23">
        <f t="shared" si="118"/>
        <v>1</v>
      </c>
      <c r="BQ70" s="23">
        <f t="shared" si="118"/>
        <v>1</v>
      </c>
      <c r="BR70" s="23">
        <f t="shared" si="118"/>
        <v>1</v>
      </c>
      <c r="BS70" s="23">
        <f t="shared" si="118"/>
        <v>1</v>
      </c>
      <c r="BT70" s="23">
        <f t="shared" si="118"/>
        <v>1</v>
      </c>
      <c r="BU70" s="23">
        <f t="shared" si="118"/>
        <v>1</v>
      </c>
      <c r="BV70" s="26">
        <f t="shared" si="118"/>
        <v>1</v>
      </c>
      <c r="BX70" s="53"/>
      <c r="BY70" s="53"/>
    </row>
    <row r="71" spans="1:77" s="21" customFormat="1">
      <c r="A71" s="28" t="str">
        <f>A66</f>
        <v>America</v>
      </c>
      <c r="B71" s="58">
        <f t="shared" si="115"/>
        <v>88.24087024932129</v>
      </c>
      <c r="C71" s="58">
        <f t="shared" si="115"/>
        <v>121.44592868607683</v>
      </c>
      <c r="D71" s="58">
        <f t="shared" si="115"/>
        <v>166.77397005849292</v>
      </c>
      <c r="E71" s="58">
        <f t="shared" si="115"/>
        <v>154.25638588623082</v>
      </c>
      <c r="F71" s="58">
        <f t="shared" si="115"/>
        <v>152.20135102004869</v>
      </c>
      <c r="G71" s="58">
        <f t="shared" si="115"/>
        <v>158.37447728401835</v>
      </c>
      <c r="H71" s="58">
        <f t="shared" si="115"/>
        <v>114.04102661678014</v>
      </c>
      <c r="I71" s="59">
        <f t="shared" si="115"/>
        <v>130.37475247107162</v>
      </c>
      <c r="J71" s="58">
        <f t="shared" si="115"/>
        <v>120.26793800223344</v>
      </c>
      <c r="K71" s="60">
        <f t="shared" si="115"/>
        <v>160.0450822946307</v>
      </c>
      <c r="L71" s="58">
        <f t="shared" si="115"/>
        <v>133.56198100255816</v>
      </c>
      <c r="M71" s="58">
        <f t="shared" si="115"/>
        <v>146.45084723009185</v>
      </c>
      <c r="N71" s="58">
        <f t="shared" si="115"/>
        <v>170.57611500347548</v>
      </c>
      <c r="O71" s="58">
        <f t="shared" si="115"/>
        <v>165.23096282981075</v>
      </c>
      <c r="P71" s="58">
        <f t="shared" si="115"/>
        <v>156.71405846215066</v>
      </c>
      <c r="Q71" s="58">
        <f t="shared" si="115"/>
        <v>155.69995231321818</v>
      </c>
      <c r="R71" s="58">
        <f t="shared" si="115"/>
        <v>139.79118301157936</v>
      </c>
      <c r="S71" s="58">
        <f t="shared" si="115"/>
        <v>156.50270691383048</v>
      </c>
      <c r="T71" s="58">
        <f t="shared" si="115"/>
        <v>180.7588607918382</v>
      </c>
      <c r="U71" s="58">
        <f t="shared" si="115"/>
        <v>190.14440375004008</v>
      </c>
      <c r="V71" s="58">
        <f t="shared" si="115"/>
        <v>150.73855039696986</v>
      </c>
      <c r="W71" s="58">
        <f t="shared" si="115"/>
        <v>117.6356863230549</v>
      </c>
      <c r="X71" s="58">
        <f t="shared" si="115"/>
        <v>104.23305216232036</v>
      </c>
      <c r="Y71" s="58">
        <f t="shared" si="115"/>
        <v>112.7145767272883</v>
      </c>
      <c r="Z71" s="58">
        <f t="shared" si="115"/>
        <v>112.25085929442267</v>
      </c>
      <c r="AA71" s="58">
        <f>AA76/AA66</f>
        <v>122.43857782248872</v>
      </c>
      <c r="AB71" s="58">
        <f>AB76/AB66</f>
        <v>133.1363375818637</v>
      </c>
      <c r="AC71" s="58">
        <f t="shared" si="115"/>
        <v>114.31978268725774</v>
      </c>
      <c r="AD71" s="58">
        <f t="shared" si="115"/>
        <v>143.47932322940181</v>
      </c>
      <c r="AE71" s="58">
        <f t="shared" ref="AE71:AL73" si="119">AE76/AE66</f>
        <v>129.35851867274494</v>
      </c>
      <c r="AF71" s="58">
        <f t="shared" si="119"/>
        <v>192.67958213937277</v>
      </c>
      <c r="AG71" s="19">
        <f t="shared" si="119"/>
        <v>175.59110999073152</v>
      </c>
      <c r="AH71" s="58">
        <f t="shared" si="119"/>
        <v>109.6070974535504</v>
      </c>
      <c r="AI71" s="58">
        <f t="shared" si="119"/>
        <v>117.30993028580278</v>
      </c>
      <c r="AJ71" s="58">
        <f t="shared" si="119"/>
        <v>123.46253040015783</v>
      </c>
      <c r="AK71" s="58">
        <f t="shared" si="119"/>
        <v>136.66393803291956</v>
      </c>
      <c r="AL71" s="58">
        <f t="shared" si="119"/>
        <v>183.63532658922713</v>
      </c>
      <c r="AM71" s="27"/>
      <c r="AN71" s="27"/>
      <c r="AO71" s="38"/>
      <c r="AP71" s="38"/>
      <c r="AQ71" s="29">
        <f t="shared" si="117"/>
        <v>0.70727506805186391</v>
      </c>
      <c r="AR71" s="23">
        <f t="shared" si="117"/>
        <v>0.95615133253302409</v>
      </c>
      <c r="AS71" s="23">
        <f t="shared" si="117"/>
        <v>1.899717239847966</v>
      </c>
      <c r="AT71" s="23">
        <f t="shared" si="117"/>
        <v>1.8737099481583563</v>
      </c>
      <c r="AU71" s="23">
        <f t="shared" si="117"/>
        <v>1.6737617345101614</v>
      </c>
      <c r="AV71" s="23">
        <f t="shared" si="117"/>
        <v>1.7369165562343754</v>
      </c>
      <c r="AW71" s="23">
        <f t="shared" si="117"/>
        <v>1.2837010890794052</v>
      </c>
      <c r="AX71" s="23">
        <f t="shared" si="117"/>
        <v>1.1818193505261547</v>
      </c>
      <c r="AY71" s="29">
        <f t="shared" si="117"/>
        <v>1.2391812266144124</v>
      </c>
      <c r="AZ71" s="25">
        <f t="shared" si="117"/>
        <v>1.2132364439395735</v>
      </c>
      <c r="BA71" s="23">
        <f t="shared" si="117"/>
        <v>2.0763478467538401</v>
      </c>
      <c r="BB71" s="23">
        <f t="shared" si="117"/>
        <v>1.59248396979105</v>
      </c>
      <c r="BC71" s="23">
        <f t="shared" si="117"/>
        <v>1.9709280738648818</v>
      </c>
      <c r="BD71" s="23">
        <f t="shared" si="117"/>
        <v>1.9196800955511923</v>
      </c>
      <c r="BE71" s="23">
        <f t="shared" si="117"/>
        <v>1.6883542414814361</v>
      </c>
      <c r="BF71" s="23">
        <f t="shared" si="117"/>
        <v>1.614827659249888</v>
      </c>
      <c r="BG71" s="23">
        <f t="shared" si="118"/>
        <v>1.6815764068879568</v>
      </c>
      <c r="BH71" s="23">
        <f t="shared" si="118"/>
        <v>1.7063784724562141</v>
      </c>
      <c r="BI71" s="23">
        <f t="shared" si="118"/>
        <v>2.0162766342184795</v>
      </c>
      <c r="BJ71" s="23">
        <f t="shared" si="118"/>
        <v>1.843837879291595</v>
      </c>
      <c r="BK71" s="23">
        <f t="shared" si="118"/>
        <v>1.6239190141096693</v>
      </c>
      <c r="BL71" s="23">
        <f t="shared" si="118"/>
        <v>1.4938037215438622</v>
      </c>
      <c r="BM71" s="23">
        <f t="shared" si="118"/>
        <v>1.364913321762073</v>
      </c>
      <c r="BN71" s="23">
        <f t="shared" si="118"/>
        <v>1.1932054709208895</v>
      </c>
      <c r="BO71" s="23">
        <f t="shared" si="118"/>
        <v>1.2327834611940081</v>
      </c>
      <c r="BP71" s="23">
        <f t="shared" si="118"/>
        <v>1.3534439049309266</v>
      </c>
      <c r="BQ71" s="23">
        <f t="shared" si="118"/>
        <v>1.331406285080271</v>
      </c>
      <c r="BR71" s="23">
        <f t="shared" si="118"/>
        <v>1.065463933408678</v>
      </c>
      <c r="BS71" s="23">
        <f t="shared" si="118"/>
        <v>1.175733326133922</v>
      </c>
      <c r="BT71" s="23">
        <f t="shared" si="118"/>
        <v>1.166489541855859</v>
      </c>
      <c r="BU71" s="23">
        <f t="shared" si="118"/>
        <v>1.3733043693258231</v>
      </c>
      <c r="BV71" s="26">
        <f t="shared" si="118"/>
        <v>1.1510207123765146</v>
      </c>
      <c r="BX71" s="53"/>
      <c r="BY71" s="53"/>
    </row>
    <row r="72" spans="1:77" s="21" customFormat="1">
      <c r="A72" s="28" t="str">
        <f>A67</f>
        <v>Europe, Middle East &amp; Africa (EMEA)</v>
      </c>
      <c r="B72" s="58">
        <f t="shared" si="115"/>
        <v>112.84477357045623</v>
      </c>
      <c r="C72" s="58">
        <f t="shared" si="115"/>
        <v>148.1783631261589</v>
      </c>
      <c r="D72" s="58">
        <f t="shared" si="115"/>
        <v>82.127934435212737</v>
      </c>
      <c r="E72" s="58">
        <f t="shared" si="115"/>
        <v>48.81543100972582</v>
      </c>
      <c r="F72" s="58">
        <f t="shared" si="115"/>
        <v>87.133430309151507</v>
      </c>
      <c r="G72" s="58">
        <f t="shared" si="115"/>
        <v>66.17415006742992</v>
      </c>
      <c r="H72" s="58">
        <f t="shared" si="115"/>
        <v>75.199890799186022</v>
      </c>
      <c r="I72" s="59">
        <f t="shared" si="115"/>
        <v>133.56350498739093</v>
      </c>
      <c r="J72" s="58">
        <f t="shared" si="115"/>
        <v>99.479600544332953</v>
      </c>
      <c r="K72" s="60">
        <f t="shared" si="115"/>
        <v>140.2127046888194</v>
      </c>
      <c r="L72" s="58">
        <f t="shared" si="115"/>
        <v>40.98840063193304</v>
      </c>
      <c r="M72" s="58">
        <f t="shared" si="115"/>
        <v>63.712846696432209</v>
      </c>
      <c r="N72" s="58">
        <f t="shared" si="115"/>
        <v>44.150196902836626</v>
      </c>
      <c r="O72" s="58">
        <f t="shared" si="115"/>
        <v>45.245821367150867</v>
      </c>
      <c r="P72" s="58">
        <f t="shared" si="115"/>
        <v>83.871491960772275</v>
      </c>
      <c r="Q72" s="58">
        <f t="shared" si="115"/>
        <v>108.28105546786868</v>
      </c>
      <c r="R72" s="58">
        <f t="shared" si="115"/>
        <v>96.61772196608355</v>
      </c>
      <c r="S72" s="58">
        <f t="shared" si="115"/>
        <v>56.504271059143498</v>
      </c>
      <c r="T72" s="58">
        <f t="shared" si="115"/>
        <v>82.896221660919267</v>
      </c>
      <c r="U72" s="58">
        <f t="shared" si="115"/>
        <v>77.807771044020058</v>
      </c>
      <c r="V72" s="58">
        <f t="shared" si="115"/>
        <v>50.134485980393478</v>
      </c>
      <c r="W72" s="58">
        <f t="shared" si="115"/>
        <v>52.952532412978613</v>
      </c>
      <c r="X72" s="58">
        <f t="shared" si="115"/>
        <v>64.176825957477092</v>
      </c>
      <c r="Y72" s="58">
        <f t="shared" si="115"/>
        <v>85.801768736622137</v>
      </c>
      <c r="Z72" s="58">
        <f t="shared" si="115"/>
        <v>72.30607410319729</v>
      </c>
      <c r="AA72" s="58">
        <f t="shared" si="115"/>
        <v>75.662428149047443</v>
      </c>
      <c r="AB72" s="58">
        <f t="shared" si="115"/>
        <v>109.11036827152265</v>
      </c>
      <c r="AC72" s="58">
        <f t="shared" si="115"/>
        <v>144.71854863787246</v>
      </c>
      <c r="AD72" s="58">
        <f t="shared" si="115"/>
        <v>148.78994912500636</v>
      </c>
      <c r="AE72" s="58">
        <f t="shared" si="119"/>
        <v>130.90634548226248</v>
      </c>
      <c r="AF72" s="58">
        <f t="shared" si="119"/>
        <v>136.84773836554422</v>
      </c>
      <c r="AG72" s="19">
        <f t="shared" si="119"/>
        <v>143.6358858879731</v>
      </c>
      <c r="AH72" s="58">
        <f t="shared" si="119"/>
        <v>76.601411115555706</v>
      </c>
      <c r="AI72" s="58">
        <f t="shared" si="119"/>
        <v>73.952875517381457</v>
      </c>
      <c r="AJ72" s="58">
        <f t="shared" si="119"/>
        <v>126.34137544771934</v>
      </c>
      <c r="AK72" s="58">
        <f t="shared" si="119"/>
        <v>140.01852171212741</v>
      </c>
      <c r="AL72" s="58">
        <f t="shared" si="119"/>
        <v>140.39646031238209</v>
      </c>
      <c r="AM72" s="27"/>
      <c r="AN72" s="27"/>
      <c r="AO72" s="38"/>
      <c r="AP72" s="38"/>
      <c r="AQ72" s="29">
        <f t="shared" si="117"/>
        <v>0.90448218247207823</v>
      </c>
      <c r="AR72" s="23">
        <f t="shared" si="117"/>
        <v>1.1666174476862654</v>
      </c>
      <c r="AS72" s="23">
        <f t="shared" si="117"/>
        <v>0.93551681275534759</v>
      </c>
      <c r="AT72" s="23">
        <f t="shared" si="117"/>
        <v>0.59294763183431742</v>
      </c>
      <c r="AU72" s="23">
        <f t="shared" si="117"/>
        <v>0.95820832384631649</v>
      </c>
      <c r="AV72" s="23">
        <f t="shared" si="117"/>
        <v>0.7257417913413734</v>
      </c>
      <c r="AW72" s="23">
        <f t="shared" si="117"/>
        <v>0.84648643195713991</v>
      </c>
      <c r="AX72" s="23">
        <f t="shared" si="117"/>
        <v>1.2107247126181082</v>
      </c>
      <c r="AY72" s="29">
        <f t="shared" si="117"/>
        <v>1.0249885004542858</v>
      </c>
      <c r="AZ72" s="25">
        <f t="shared" si="117"/>
        <v>1.0628952842090533</v>
      </c>
      <c r="BA72" s="23">
        <f t="shared" si="117"/>
        <v>0.63720361704104889</v>
      </c>
      <c r="BB72" s="23">
        <f t="shared" si="117"/>
        <v>0.69280368774114687</v>
      </c>
      <c r="BC72" s="23">
        <f t="shared" si="117"/>
        <v>0.51013509447492167</v>
      </c>
      <c r="BD72" s="23">
        <f t="shared" si="117"/>
        <v>0.525673283008393</v>
      </c>
      <c r="BE72" s="23">
        <f t="shared" si="117"/>
        <v>0.90358702072377384</v>
      </c>
      <c r="BF72" s="23">
        <f t="shared" si="117"/>
        <v>1.1230269550149459</v>
      </c>
      <c r="BG72" s="23">
        <f t="shared" si="118"/>
        <v>1.1622341140926498</v>
      </c>
      <c r="BH72" s="23">
        <f t="shared" si="118"/>
        <v>0.61607670332654485</v>
      </c>
      <c r="BI72" s="23">
        <f t="shared" si="118"/>
        <v>0.92466678572613725</v>
      </c>
      <c r="BJ72" s="23">
        <f t="shared" si="118"/>
        <v>0.75450506417642427</v>
      </c>
      <c r="BK72" s="23">
        <f t="shared" si="118"/>
        <v>0.54010301168328201</v>
      </c>
      <c r="BL72" s="23">
        <f t="shared" si="118"/>
        <v>0.67242086526745448</v>
      </c>
      <c r="BM72" s="23">
        <f t="shared" si="118"/>
        <v>0.84038414764402214</v>
      </c>
      <c r="BN72" s="23">
        <f t="shared" si="118"/>
        <v>0.9083043457540696</v>
      </c>
      <c r="BO72" s="23">
        <f t="shared" si="118"/>
        <v>0.79409398608246484</v>
      </c>
      <c r="BP72" s="23">
        <f t="shared" si="118"/>
        <v>0.83637734145416853</v>
      </c>
      <c r="BQ72" s="23">
        <f t="shared" si="118"/>
        <v>1.0911388485116138</v>
      </c>
      <c r="BR72" s="23">
        <f t="shared" si="118"/>
        <v>1.3487813783789602</v>
      </c>
      <c r="BS72" s="23">
        <f t="shared" si="118"/>
        <v>1.2192509543716092</v>
      </c>
      <c r="BT72" s="23">
        <f t="shared" si="118"/>
        <v>1.1804470593385228</v>
      </c>
      <c r="BU72" s="23">
        <f t="shared" si="118"/>
        <v>0.97536851047257889</v>
      </c>
      <c r="BV72" s="26">
        <f t="shared" si="118"/>
        <v>0.94155039914226468</v>
      </c>
      <c r="BX72" s="53"/>
      <c r="BY72" s="53"/>
    </row>
    <row r="73" spans="1:77" s="21" customFormat="1">
      <c r="A73" s="28" t="str">
        <f>A68</f>
        <v>Asia</v>
      </c>
      <c r="B73" s="58">
        <f t="shared" si="115"/>
        <v>140.60012553878784</v>
      </c>
      <c r="C73" s="58">
        <f t="shared" si="115"/>
        <v>122.8075520656655</v>
      </c>
      <c r="D73" s="58">
        <f t="shared" si="115"/>
        <v>30.339368666467209</v>
      </c>
      <c r="E73" s="58">
        <f t="shared" si="115"/>
        <v>52.121831059373342</v>
      </c>
      <c r="F73" s="58">
        <f t="shared" si="115"/>
        <v>52.817859377044492</v>
      </c>
      <c r="G73" s="58">
        <f t="shared" si="115"/>
        <v>58.235618110729447</v>
      </c>
      <c r="H73" s="58">
        <f t="shared" si="115"/>
        <v>71.411954391665788</v>
      </c>
      <c r="I73" s="59">
        <f t="shared" si="115"/>
        <v>68.832571123615864</v>
      </c>
      <c r="J73" s="58">
        <f t="shared" si="115"/>
        <v>66.260669250864822</v>
      </c>
      <c r="K73" s="60">
        <f t="shared" si="115"/>
        <v>91.112638642639524</v>
      </c>
      <c r="L73" s="58">
        <f t="shared" si="115"/>
        <v>31.552052805500949</v>
      </c>
      <c r="M73" s="58">
        <f t="shared" si="115"/>
        <v>70.054171980224922</v>
      </c>
      <c r="N73" s="58">
        <f t="shared" si="115"/>
        <v>54.17457951091145</v>
      </c>
      <c r="O73" s="58">
        <f t="shared" si="115"/>
        <v>51.664562825587154</v>
      </c>
      <c r="P73" s="58">
        <f t="shared" si="115"/>
        <v>52.93985382748393</v>
      </c>
      <c r="Q73" s="58">
        <f t="shared" si="115"/>
        <v>51.445131413076233</v>
      </c>
      <c r="R73" s="58">
        <f t="shared" si="115"/>
        <v>38.048190802104415</v>
      </c>
      <c r="S73" s="58">
        <f t="shared" si="115"/>
        <v>69.485582063230183</v>
      </c>
      <c r="T73" s="58">
        <f t="shared" si="115"/>
        <v>45.006374335083564</v>
      </c>
      <c r="U73" s="58">
        <f t="shared" si="115"/>
        <v>52.890565602643996</v>
      </c>
      <c r="V73" s="58">
        <f t="shared" si="115"/>
        <v>68.22242082373603</v>
      </c>
      <c r="W73" s="58">
        <f t="shared" si="115"/>
        <v>66.311767635752631</v>
      </c>
      <c r="X73" s="58">
        <f t="shared" si="115"/>
        <v>66.349962493020627</v>
      </c>
      <c r="Y73" s="58">
        <f t="shared" si="115"/>
        <v>83.65150052176557</v>
      </c>
      <c r="Z73" s="58">
        <f t="shared" si="115"/>
        <v>77.38585319319931</v>
      </c>
      <c r="AA73" s="58">
        <f>AA78/AA68</f>
        <v>56.648877846706725</v>
      </c>
      <c r="AB73" s="58">
        <f>AB78/AB68</f>
        <v>58.611271087745699</v>
      </c>
      <c r="AC73" s="58">
        <f t="shared" si="115"/>
        <v>71.083970035950657</v>
      </c>
      <c r="AD73" s="58">
        <f t="shared" si="115"/>
        <v>67.862872853132274</v>
      </c>
      <c r="AE73" s="58">
        <f t="shared" si="119"/>
        <v>77.630050345847167</v>
      </c>
      <c r="AF73" s="58">
        <f t="shared" si="119"/>
        <v>83.073129046527754</v>
      </c>
      <c r="AG73" s="19">
        <f t="shared" si="119"/>
        <v>131.71985190459921</v>
      </c>
      <c r="AH73" s="58">
        <f t="shared" si="119"/>
        <v>75.193200426337938</v>
      </c>
      <c r="AI73" s="58">
        <f t="shared" si="119"/>
        <v>67.526498584792776</v>
      </c>
      <c r="AJ73" s="58">
        <f t="shared" si="119"/>
        <v>64.962829779959122</v>
      </c>
      <c r="AK73" s="58">
        <f t="shared" si="119"/>
        <v>72.769842774456606</v>
      </c>
      <c r="AL73" s="58">
        <f t="shared" si="119"/>
        <v>108.15227634750326</v>
      </c>
      <c r="AM73" s="65"/>
      <c r="AN73" s="65"/>
      <c r="AO73" s="38"/>
      <c r="AP73" s="38"/>
      <c r="AQ73" s="29">
        <f t="shared" si="117"/>
        <v>1.1269490325466462</v>
      </c>
      <c r="AR73" s="23">
        <f t="shared" si="117"/>
        <v>0.96687147789225747</v>
      </c>
      <c r="AS73" s="23">
        <f t="shared" si="117"/>
        <v>0.34559482922650403</v>
      </c>
      <c r="AT73" s="23">
        <f t="shared" si="117"/>
        <v>0.63310956503418525</v>
      </c>
      <c r="AU73" s="23">
        <f t="shared" si="117"/>
        <v>0.58083920629844288</v>
      </c>
      <c r="AV73" s="23">
        <f t="shared" si="117"/>
        <v>0.63867872521954361</v>
      </c>
      <c r="AW73" s="32">
        <f t="shared" si="117"/>
        <v>0.80384758315023364</v>
      </c>
      <c r="AX73" s="32">
        <f t="shared" si="117"/>
        <v>0.6239525901949996</v>
      </c>
      <c r="AY73" s="33">
        <f t="shared" si="117"/>
        <v>0.68271709619777254</v>
      </c>
      <c r="AZ73" s="25">
        <f t="shared" si="117"/>
        <v>0.6906877244828401</v>
      </c>
      <c r="BA73" s="23">
        <f t="shared" si="117"/>
        <v>0.49050662779635301</v>
      </c>
      <c r="BB73" s="23">
        <f t="shared" si="117"/>
        <v>0.76175828276513247</v>
      </c>
      <c r="BC73" s="23">
        <f t="shared" si="117"/>
        <v>0.62596219667510344</v>
      </c>
      <c r="BD73" s="23">
        <f t="shared" si="117"/>
        <v>0.60024726118547989</v>
      </c>
      <c r="BE73" s="23">
        <f t="shared" si="117"/>
        <v>0.57034593852106097</v>
      </c>
      <c r="BF73" s="23">
        <f t="shared" si="117"/>
        <v>0.53355842378461737</v>
      </c>
      <c r="BG73" s="23">
        <f t="shared" si="118"/>
        <v>0.45768938068354714</v>
      </c>
      <c r="BH73" s="23">
        <f t="shared" si="118"/>
        <v>0.75761438071527343</v>
      </c>
      <c r="BI73" s="23">
        <f t="shared" si="118"/>
        <v>0.50202408095070639</v>
      </c>
      <c r="BJ73" s="23">
        <f t="shared" si="118"/>
        <v>0.51288192758758244</v>
      </c>
      <c r="BK73" s="23">
        <f t="shared" si="118"/>
        <v>0.7349658469747592</v>
      </c>
      <c r="BL73" s="23">
        <f t="shared" si="118"/>
        <v>0.84206390401299003</v>
      </c>
      <c r="BM73" s="23">
        <f t="shared" si="118"/>
        <v>0.86884098495079232</v>
      </c>
      <c r="BN73" s="23">
        <f t="shared" si="118"/>
        <v>0.88554143546854491</v>
      </c>
      <c r="BO73" s="23">
        <f t="shared" si="118"/>
        <v>0.84988213494864273</v>
      </c>
      <c r="BP73" s="23">
        <f t="shared" si="118"/>
        <v>0.62620033494638783</v>
      </c>
      <c r="BQ73" s="23">
        <f t="shared" si="118"/>
        <v>0.5861316010348061</v>
      </c>
      <c r="BR73" s="23">
        <f t="shared" si="118"/>
        <v>0.66250481357195934</v>
      </c>
      <c r="BS73" s="23">
        <f t="shared" si="118"/>
        <v>0.55609853339666682</v>
      </c>
      <c r="BT73" s="23">
        <f t="shared" si="118"/>
        <v>0.70002843872433618</v>
      </c>
      <c r="BU73" s="23">
        <f t="shared" si="118"/>
        <v>0.59209538357127289</v>
      </c>
      <c r="BV73" s="26">
        <f t="shared" si="118"/>
        <v>0.86343937219466038</v>
      </c>
      <c r="BX73" s="53"/>
      <c r="BY73" s="53"/>
    </row>
    <row r="74" spans="1:77" s="21" customFormat="1">
      <c r="A74" s="28"/>
      <c r="B74" s="58"/>
      <c r="C74" s="58"/>
      <c r="D74" s="58"/>
      <c r="E74" s="58"/>
      <c r="F74" s="58"/>
      <c r="G74" s="58"/>
      <c r="H74" s="58"/>
      <c r="I74" s="59"/>
      <c r="J74" s="58"/>
      <c r="K74" s="60"/>
      <c r="L74" s="58"/>
      <c r="M74" s="58"/>
      <c r="N74" s="58"/>
      <c r="O74" s="58"/>
      <c r="P74" s="58"/>
      <c r="Q74" s="58"/>
      <c r="R74" s="58"/>
      <c r="S74" s="58"/>
      <c r="T74" s="58"/>
      <c r="U74" s="62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19"/>
      <c r="AH74" s="58"/>
      <c r="AI74" s="58"/>
      <c r="AJ74" s="58"/>
      <c r="AK74" s="58"/>
      <c r="AL74" s="58"/>
      <c r="AM74" s="27"/>
      <c r="AN74" s="27"/>
      <c r="AO74" s="38"/>
      <c r="AP74" s="38"/>
      <c r="AQ74" s="29"/>
      <c r="AR74" s="23"/>
      <c r="AS74" s="23"/>
      <c r="AT74" s="23"/>
      <c r="AU74" s="23"/>
      <c r="AV74" s="23"/>
      <c r="AW74" s="23"/>
      <c r="AX74" s="23"/>
      <c r="AY74" s="29"/>
      <c r="AZ74" s="25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19"/>
      <c r="BX74" s="53"/>
      <c r="BY74" s="53"/>
    </row>
    <row r="75" spans="1:77" s="21" customFormat="1">
      <c r="A75" s="22" t="s">
        <v>35</v>
      </c>
      <c r="B75" s="58">
        <f>B28</f>
        <v>397.42885199797178</v>
      </c>
      <c r="C75" s="58">
        <f t="shared" ref="C75:AD75" si="120">C28</f>
        <v>553.95371852544827</v>
      </c>
      <c r="D75" s="58">
        <f t="shared" si="120"/>
        <v>461.31942145290526</v>
      </c>
      <c r="E75" s="58">
        <f t="shared" si="120"/>
        <v>477.81732825296655</v>
      </c>
      <c r="F75" s="58">
        <f t="shared" si="120"/>
        <v>568.2826667683745</v>
      </c>
      <c r="G75" s="58">
        <f t="shared" si="120"/>
        <v>640.42140834613429</v>
      </c>
      <c r="H75" s="58">
        <f t="shared" si="120"/>
        <v>775.45759419058766</v>
      </c>
      <c r="I75" s="59">
        <f t="shared" si="120"/>
        <v>1004.2450850368494</v>
      </c>
      <c r="J75" s="58">
        <f t="shared" si="120"/>
        <v>878.9080512165126</v>
      </c>
      <c r="K75" s="60">
        <f t="shared" si="120"/>
        <v>1261.5908702768772</v>
      </c>
      <c r="L75" s="58">
        <f t="shared" si="120"/>
        <v>91.557287036988996</v>
      </c>
      <c r="M75" s="58">
        <f t="shared" si="120"/>
        <v>132.95544735590909</v>
      </c>
      <c r="N75" s="58">
        <f t="shared" si="120"/>
        <v>127.30929224791949</v>
      </c>
      <c r="O75" s="58">
        <f t="shared" si="120"/>
        <v>125.99530161214834</v>
      </c>
      <c r="P75" s="58">
        <f t="shared" si="120"/>
        <v>139.73673381266647</v>
      </c>
      <c r="Q75" s="58">
        <f t="shared" si="120"/>
        <v>153.00190201054238</v>
      </c>
      <c r="R75" s="58">
        <f t="shared" si="120"/>
        <v>135.71271579048877</v>
      </c>
      <c r="S75" s="58">
        <f t="shared" si="120"/>
        <v>139.8313151546765</v>
      </c>
      <c r="T75" s="58">
        <f t="shared" si="120"/>
        <v>145.83525829447248</v>
      </c>
      <c r="U75" s="58">
        <f t="shared" si="120"/>
        <v>187.12774380063289</v>
      </c>
      <c r="V75" s="58">
        <f t="shared" si="120"/>
        <v>167.22499514455529</v>
      </c>
      <c r="W75" s="58">
        <f t="shared" si="120"/>
        <v>140.23341110647354</v>
      </c>
      <c r="X75" s="58">
        <f t="shared" si="120"/>
        <v>134.76860136557323</v>
      </c>
      <c r="Y75" s="58">
        <f t="shared" si="120"/>
        <v>219.09517624800907</v>
      </c>
      <c r="Z75" s="58">
        <f t="shared" si="120"/>
        <v>216.67175167448752</v>
      </c>
      <c r="AA75" s="58">
        <f t="shared" si="120"/>
        <v>204.92206490251792</v>
      </c>
      <c r="AB75" s="58">
        <f t="shared" si="120"/>
        <v>218.80670292258026</v>
      </c>
      <c r="AC75" s="58">
        <f t="shared" si="120"/>
        <v>238.50753171692691</v>
      </c>
      <c r="AD75" s="58">
        <f t="shared" si="120"/>
        <v>291.24958753349239</v>
      </c>
      <c r="AE75" s="58">
        <f>AE28</f>
        <v>255.68126286384989</v>
      </c>
      <c r="AF75" s="58">
        <f>AF28</f>
        <v>326.22326700803973</v>
      </c>
      <c r="AG75" s="19">
        <f>AG28</f>
        <v>388.43675287149466</v>
      </c>
      <c r="AH75" s="58">
        <f t="shared" ref="AH75:AH79" si="121">X75+Y75</f>
        <v>353.86377761358233</v>
      </c>
      <c r="AI75" s="58">
        <f t="shared" ref="AI75:AI79" si="122">Z75+AA75</f>
        <v>421.59381657700544</v>
      </c>
      <c r="AJ75" s="58">
        <f t="shared" ref="AJ75:AJ79" si="123">AB75+AC75</f>
        <v>457.31423463950716</v>
      </c>
      <c r="AK75" s="58">
        <f t="shared" ref="AK75:AK79" si="124">AD75+AE75</f>
        <v>546.93085039734228</v>
      </c>
      <c r="AL75" s="58">
        <f>AF75+AG75</f>
        <v>714.66001987953439</v>
      </c>
      <c r="AM75" s="27">
        <f t="shared" ref="AM75:AM85" si="125">E75-SUM(L75:O75)</f>
        <v>6.2527760746888816E-13</v>
      </c>
      <c r="AN75" s="27">
        <f t="shared" ref="AN75:AN85" si="126">F75-SUM(P75:S75)</f>
        <v>0</v>
      </c>
      <c r="AO75" s="38">
        <f t="shared" ref="AO75:AO85" si="127">G75-SUM(T75:W75)</f>
        <v>0</v>
      </c>
      <c r="AP75" s="27">
        <f t="shared" ref="AP75:AP85" si="128">H75-SUM(X75:AA75)</f>
        <v>0</v>
      </c>
      <c r="AQ75" s="29">
        <f t="shared" ref="AQ75:BF79" si="129">B75/B$75</f>
        <v>1</v>
      </c>
      <c r="AR75" s="23">
        <f t="shared" si="129"/>
        <v>1</v>
      </c>
      <c r="AS75" s="23">
        <f t="shared" si="129"/>
        <v>1</v>
      </c>
      <c r="AT75" s="23">
        <f t="shared" si="129"/>
        <v>1</v>
      </c>
      <c r="AU75" s="23">
        <f t="shared" si="129"/>
        <v>1</v>
      </c>
      <c r="AV75" s="23">
        <f t="shared" si="129"/>
        <v>1</v>
      </c>
      <c r="AW75" s="23">
        <f t="shared" si="129"/>
        <v>1</v>
      </c>
      <c r="AX75" s="23">
        <f t="shared" si="129"/>
        <v>1</v>
      </c>
      <c r="AY75" s="29">
        <f t="shared" si="129"/>
        <v>1</v>
      </c>
      <c r="AZ75" s="25">
        <f t="shared" si="129"/>
        <v>1</v>
      </c>
      <c r="BA75" s="23">
        <f t="shared" si="129"/>
        <v>1</v>
      </c>
      <c r="BB75" s="23">
        <f t="shared" si="129"/>
        <v>1</v>
      </c>
      <c r="BC75" s="23">
        <f t="shared" si="129"/>
        <v>1</v>
      </c>
      <c r="BD75" s="23">
        <f t="shared" si="129"/>
        <v>1</v>
      </c>
      <c r="BE75" s="23">
        <f t="shared" si="129"/>
        <v>1</v>
      </c>
      <c r="BF75" s="23">
        <f t="shared" si="129"/>
        <v>1</v>
      </c>
      <c r="BG75" s="23">
        <f t="shared" ref="BG75:BV79" si="130">R75/R$75</f>
        <v>1</v>
      </c>
      <c r="BH75" s="23">
        <f t="shared" si="130"/>
        <v>1</v>
      </c>
      <c r="BI75" s="23">
        <f t="shared" si="130"/>
        <v>1</v>
      </c>
      <c r="BJ75" s="23">
        <f t="shared" si="130"/>
        <v>1</v>
      </c>
      <c r="BK75" s="23">
        <f t="shared" si="130"/>
        <v>1</v>
      </c>
      <c r="BL75" s="23">
        <f t="shared" si="130"/>
        <v>1</v>
      </c>
      <c r="BM75" s="23">
        <f t="shared" si="130"/>
        <v>1</v>
      </c>
      <c r="BN75" s="23">
        <f t="shared" si="130"/>
        <v>1</v>
      </c>
      <c r="BO75" s="23">
        <f t="shared" si="130"/>
        <v>1</v>
      </c>
      <c r="BP75" s="23">
        <f t="shared" si="130"/>
        <v>1</v>
      </c>
      <c r="BQ75" s="23">
        <f t="shared" si="130"/>
        <v>1</v>
      </c>
      <c r="BR75" s="23">
        <f t="shared" si="130"/>
        <v>1</v>
      </c>
      <c r="BS75" s="23">
        <f t="shared" si="130"/>
        <v>1</v>
      </c>
      <c r="BT75" s="23">
        <f t="shared" si="130"/>
        <v>1</v>
      </c>
      <c r="BU75" s="23">
        <f t="shared" si="130"/>
        <v>1</v>
      </c>
      <c r="BV75" s="26">
        <f t="shared" si="130"/>
        <v>1</v>
      </c>
      <c r="BX75" s="53"/>
      <c r="BY75" s="53"/>
    </row>
    <row r="76" spans="1:77" s="21" customFormat="1">
      <c r="A76" s="28" t="str">
        <f>A71</f>
        <v>America</v>
      </c>
      <c r="B76" s="58">
        <f>'[7]By company'!$R$1611</f>
        <v>40.616895887711379</v>
      </c>
      <c r="C76" s="58">
        <f>'[7]By company'!$S$1611</f>
        <v>142.63047070236132</v>
      </c>
      <c r="D76" s="58">
        <f>'[7]By company'!$X$1611</f>
        <v>281.64903670398127</v>
      </c>
      <c r="E76" s="58">
        <f>'[7]By company'!$AC$1611</f>
        <v>273.49600860020473</v>
      </c>
      <c r="F76" s="58">
        <f>'[7]By company'!$AH$1611</f>
        <v>292.34061407859667</v>
      </c>
      <c r="G76" s="58">
        <f>'[7]By company'!$AM$1611</f>
        <v>339.85447192658262</v>
      </c>
      <c r="H76" s="58">
        <f>'[7]By company'!$AR$1611</f>
        <v>347.74786988974336</v>
      </c>
      <c r="I76" s="59">
        <f>'[13]By company'!$AW$1745</f>
        <v>444.78985789478594</v>
      </c>
      <c r="J76" s="58">
        <f>'[8]By company'!$BC$1879</f>
        <v>406.57409429595697</v>
      </c>
      <c r="K76" s="60">
        <f>'[8]By company'!$BB$1879</f>
        <v>569.24878803860213</v>
      </c>
      <c r="L76" s="58">
        <f>'[7]By company'!Y1611</f>
        <v>59.166602619753306</v>
      </c>
      <c r="M76" s="58">
        <f>'[7]By company'!Z1611</f>
        <v>61.224318062899947</v>
      </c>
      <c r="N76" s="58">
        <f>'[7]By company'!AA1611</f>
        <v>77.299562763555855</v>
      </c>
      <c r="O76" s="58">
        <f>'[7]By company'!AB1611</f>
        <v>75.805525153995603</v>
      </c>
      <c r="P76" s="58">
        <f>'[7]By company'!AD1611</f>
        <v>75.348091100071514</v>
      </c>
      <c r="Q76" s="58">
        <f>'[7]By company'!AE1611</f>
        <v>76.550129117717887</v>
      </c>
      <c r="R76" s="58">
        <f>'[7]By company'!AF1611</f>
        <v>66.658402347611968</v>
      </c>
      <c r="S76" s="58">
        <f>'[7]By company'!AG1611</f>
        <v>73.783991513195303</v>
      </c>
      <c r="T76" s="58">
        <f>'[7]By company'!AI1611</f>
        <v>81.226886766929624</v>
      </c>
      <c r="U76" s="58">
        <f>'[7]By company'!AJ1611</f>
        <v>103.58302097667982</v>
      </c>
      <c r="V76" s="58">
        <f>'[7]By company'!AK1611</f>
        <v>89.05004972539912</v>
      </c>
      <c r="W76" s="58">
        <f>'[7]By company'!AL1611</f>
        <v>65.994514457573999</v>
      </c>
      <c r="X76" s="58">
        <f>'[7]By company'!AN1611</f>
        <v>49.419094238711445</v>
      </c>
      <c r="Y76" s="58">
        <f>'[7]By company'!AO1611</f>
        <v>92.419261185627732</v>
      </c>
      <c r="Z76" s="58">
        <f>'[7]By company'!AP1611</f>
        <v>99.187564846423427</v>
      </c>
      <c r="AA76" s="58">
        <f>'[7]By company'!$AQ$1611</f>
        <v>106.72194961898073</v>
      </c>
      <c r="AB76" s="58">
        <f>'[9]By company'!$AS$1611</f>
        <v>105.14019455805858</v>
      </c>
      <c r="AC76" s="58">
        <f>'[10]By company'!$AT$1643</f>
        <v>95.524385272494243</v>
      </c>
      <c r="AD76" s="58">
        <f>'[11]By company'!$AU$1695</f>
        <v>132.59704590825621</v>
      </c>
      <c r="AE76" s="58">
        <f t="shared" ref="AE76:AE79" si="131">I76-AB76-AC76-AD76</f>
        <v>111.52823215597692</v>
      </c>
      <c r="AF76" s="58">
        <f>'[12]By company'!$AX$1796</f>
        <v>160.5862512287348</v>
      </c>
      <c r="AG76" s="19">
        <f>'[8]By company'!$AY$1879</f>
        <v>164.53725874563423</v>
      </c>
      <c r="AH76" s="58">
        <f t="shared" si="121"/>
        <v>141.83835542433917</v>
      </c>
      <c r="AI76" s="58">
        <f t="shared" si="122"/>
        <v>205.90951446540416</v>
      </c>
      <c r="AJ76" s="58">
        <f t="shared" si="123"/>
        <v>200.66457983055284</v>
      </c>
      <c r="AK76" s="58">
        <f t="shared" si="124"/>
        <v>244.12527806423313</v>
      </c>
      <c r="AL76" s="58">
        <f>AF76+AG76</f>
        <v>325.12350997436903</v>
      </c>
      <c r="AM76" s="27">
        <f>E76-SUM(L76:O76)</f>
        <v>0</v>
      </c>
      <c r="AN76" s="27">
        <f>F76-SUM(P76:S76)</f>
        <v>0</v>
      </c>
      <c r="AO76" s="38">
        <f t="shared" si="127"/>
        <v>0</v>
      </c>
      <c r="AP76" s="27">
        <f t="shared" si="128"/>
        <v>0</v>
      </c>
      <c r="AQ76" s="29">
        <f t="shared" si="129"/>
        <v>0.10219916265142889</v>
      </c>
      <c r="AR76" s="23">
        <f t="shared" si="129"/>
        <v>0.25747723308370385</v>
      </c>
      <c r="AS76" s="23">
        <f t="shared" si="129"/>
        <v>0.610529328717486</v>
      </c>
      <c r="AT76" s="23">
        <f t="shared" si="129"/>
        <v>0.57238612421232704</v>
      </c>
      <c r="AU76" s="23">
        <f t="shared" si="129"/>
        <v>0.51442817311503775</v>
      </c>
      <c r="AV76" s="23">
        <f t="shared" si="129"/>
        <v>0.53067319033610194</v>
      </c>
      <c r="AW76" s="23">
        <f t="shared" si="129"/>
        <v>0.44844214886143191</v>
      </c>
      <c r="AX76" s="23">
        <f t="shared" si="129"/>
        <v>0.44290966868756443</v>
      </c>
      <c r="AY76" s="29">
        <f t="shared" si="129"/>
        <v>0.46259002148542205</v>
      </c>
      <c r="AZ76" s="25">
        <f t="shared" si="129"/>
        <v>0.45121505033852294</v>
      </c>
      <c r="BA76" s="23">
        <f t="shared" si="129"/>
        <v>0.6462249432516507</v>
      </c>
      <c r="BB76" s="23">
        <f t="shared" si="129"/>
        <v>0.4604874736648305</v>
      </c>
      <c r="BC76" s="23">
        <f t="shared" si="129"/>
        <v>0.60717926711134551</v>
      </c>
      <c r="BD76" s="23">
        <f t="shared" si="129"/>
        <v>0.60165358695158289</v>
      </c>
      <c r="BE76" s="23">
        <f t="shared" si="129"/>
        <v>0.53921462914028384</v>
      </c>
      <c r="BF76" s="23">
        <f t="shared" si="129"/>
        <v>0.5003214215758135</v>
      </c>
      <c r="BG76" s="23">
        <f t="shared" si="130"/>
        <v>0.49117285701155811</v>
      </c>
      <c r="BH76" s="23">
        <f t="shared" si="130"/>
        <v>0.52766428915853392</v>
      </c>
      <c r="BI76" s="23">
        <f t="shared" si="130"/>
        <v>0.55697701445363246</v>
      </c>
      <c r="BJ76" s="23">
        <f t="shared" si="130"/>
        <v>0.55354176175520953</v>
      </c>
      <c r="BK76" s="23">
        <f t="shared" si="130"/>
        <v>0.53251638397968593</v>
      </c>
      <c r="BL76" s="23">
        <f t="shared" si="130"/>
        <v>0.47060478624075569</v>
      </c>
      <c r="BM76" s="23">
        <f t="shared" si="130"/>
        <v>0.36669590496570664</v>
      </c>
      <c r="BN76" s="23">
        <f t="shared" si="130"/>
        <v>0.42182243702623534</v>
      </c>
      <c r="BO76" s="23">
        <f t="shared" si="130"/>
        <v>0.45777801711519778</v>
      </c>
      <c r="BP76" s="23">
        <f t="shared" si="130"/>
        <v>0.52079286664297819</v>
      </c>
      <c r="BQ76" s="23">
        <f t="shared" si="130"/>
        <v>0.48051633315483955</v>
      </c>
      <c r="BR76" s="23">
        <f t="shared" si="130"/>
        <v>0.40050888366019205</v>
      </c>
      <c r="BS76" s="23">
        <f t="shared" si="130"/>
        <v>0.4552694719027135</v>
      </c>
      <c r="BT76" s="23">
        <f t="shared" si="130"/>
        <v>0.43620025537563789</v>
      </c>
      <c r="BU76" s="23">
        <f t="shared" si="130"/>
        <v>0.49225873035223194</v>
      </c>
      <c r="BV76" s="26">
        <f t="shared" si="130"/>
        <v>0.42358828697156675</v>
      </c>
      <c r="BX76" s="53"/>
      <c r="BY76" s="53"/>
    </row>
    <row r="77" spans="1:77" s="21" customFormat="1">
      <c r="A77" s="28" t="str">
        <f>A72</f>
        <v>Europe, Middle East &amp; Africa (EMEA)</v>
      </c>
      <c r="B77" s="58">
        <f>'[7]By company'!$R$1610</f>
        <v>103.54992109551358</v>
      </c>
      <c r="C77" s="58">
        <f>'[7]By company'!$S$1610</f>
        <v>159.22817184283969</v>
      </c>
      <c r="D77" s="58">
        <f>'[7]By company'!$X$1610</f>
        <v>106.59526964009885</v>
      </c>
      <c r="E77" s="58">
        <f>'[7]By company'!$AC$1610</f>
        <v>68.155466709721679</v>
      </c>
      <c r="F77" s="58">
        <f>'[7]By company'!$AH$1610</f>
        <v>135.85542710733742</v>
      </c>
      <c r="G77" s="58">
        <f>'[7]By company'!$AM$1610</f>
        <v>125.89295947103844</v>
      </c>
      <c r="H77" s="58">
        <f>'[7]By company'!$AR$1610</f>
        <v>184.70303541587879</v>
      </c>
      <c r="I77" s="59">
        <f>'[13]By company'!$AW$1744</f>
        <v>349.53986513504026</v>
      </c>
      <c r="J77" s="58">
        <f>'[8]By company'!$BC$1878</f>
        <v>252.16551256254897</v>
      </c>
      <c r="K77" s="60">
        <f>'[8]By company'!$BB$1878</f>
        <v>398.51683069756086</v>
      </c>
      <c r="L77" s="58">
        <f>'[7]By company'!Y1610</f>
        <v>14.573344277766534</v>
      </c>
      <c r="M77" s="58">
        <f>'[7]By company'!Z1610</f>
        <v>23.689305381249589</v>
      </c>
      <c r="N77" s="58">
        <f>'[7]By company'!AA1610</f>
        <v>14.858735911069862</v>
      </c>
      <c r="O77" s="58">
        <f>'[7]By company'!AB1610</f>
        <v>15.034081139635681</v>
      </c>
      <c r="P77" s="58">
        <f>'[7]By company'!AD1610</f>
        <v>30.957376136886893</v>
      </c>
      <c r="Q77" s="58">
        <f>'[7]By company'!AE1610</f>
        <v>41.971876733001949</v>
      </c>
      <c r="R77" s="58">
        <f>'[7]By company'!AF1610</f>
        <v>42.355061497971725</v>
      </c>
      <c r="S77" s="58">
        <f>'[7]By company'!AG1610</f>
        <v>20.571112739476831</v>
      </c>
      <c r="T77" s="58">
        <f>'[7]By company'!AI1610</f>
        <v>38.460039849206112</v>
      </c>
      <c r="U77" s="58">
        <f>'[7]By company'!AJ1610</f>
        <v>39.350816783494018</v>
      </c>
      <c r="V77" s="58">
        <f>'[7]By company'!AK1610</f>
        <v>23.295419848737016</v>
      </c>
      <c r="W77" s="58">
        <f>'[7]By company'!AL1610</f>
        <v>24.786682989601296</v>
      </c>
      <c r="X77" s="58">
        <f>'[7]By company'!AN1610</f>
        <v>31.575538059452636</v>
      </c>
      <c r="Y77" s="58">
        <f>'[7]By company'!AO1610</f>
        <v>57.009332308959635</v>
      </c>
      <c r="Z77" s="58">
        <f>'[7]By company'!AP1610</f>
        <v>47.86740647958819</v>
      </c>
      <c r="AA77" s="58">
        <f>'[7]By company'!$AQ$1610</f>
        <v>48.250758567878314</v>
      </c>
      <c r="AB77" s="58">
        <f>'[9]By company'!$AS$1610</f>
        <v>69.551377567254548</v>
      </c>
      <c r="AC77" s="58">
        <f>'[10]By company'!$AT$1642</f>
        <v>86.495968947827905</v>
      </c>
      <c r="AD77" s="58">
        <f>'[11]By company'!$AU$1694</f>
        <v>104.76575794101663</v>
      </c>
      <c r="AE77" s="58">
        <f t="shared" si="131"/>
        <v>88.726760678941133</v>
      </c>
      <c r="AF77" s="58">
        <f>'[12]By company'!$AX$1795</f>
        <v>95.368195216762516</v>
      </c>
      <c r="AG77" s="19">
        <f>'[8]By company'!$AY$1878</f>
        <v>109.65611686084044</v>
      </c>
      <c r="AH77" s="58">
        <f t="shared" si="121"/>
        <v>88.584870368412268</v>
      </c>
      <c r="AI77" s="58">
        <f t="shared" si="122"/>
        <v>96.118165047466505</v>
      </c>
      <c r="AJ77" s="58">
        <f t="shared" si="123"/>
        <v>156.04734651508244</v>
      </c>
      <c r="AK77" s="58">
        <f t="shared" si="124"/>
        <v>193.49251861995776</v>
      </c>
      <c r="AL77" s="58">
        <f>AF77+AG77</f>
        <v>205.02431207760296</v>
      </c>
      <c r="AM77" s="27">
        <f t="shared" si="125"/>
        <v>0</v>
      </c>
      <c r="AN77" s="27">
        <f t="shared" si="126"/>
        <v>0</v>
      </c>
      <c r="AO77" s="38">
        <f t="shared" si="127"/>
        <v>0</v>
      </c>
      <c r="AP77" s="27">
        <f t="shared" si="128"/>
        <v>0</v>
      </c>
      <c r="AQ77" s="29">
        <f t="shared" si="129"/>
        <v>0.26054958157904962</v>
      </c>
      <c r="AR77" s="23">
        <f t="shared" si="129"/>
        <v>0.2874394854983266</v>
      </c>
      <c r="AS77" s="23">
        <f t="shared" si="129"/>
        <v>0.2310660784763445</v>
      </c>
      <c r="AT77" s="23">
        <f t="shared" si="129"/>
        <v>0.14263916915469993</v>
      </c>
      <c r="AU77" s="23">
        <f t="shared" si="129"/>
        <v>0.23906311955615309</v>
      </c>
      <c r="AV77" s="23">
        <f t="shared" si="129"/>
        <v>0.19657831207759366</v>
      </c>
      <c r="AW77" s="23">
        <f t="shared" si="129"/>
        <v>0.2381858618699445</v>
      </c>
      <c r="AX77" s="23">
        <f t="shared" si="129"/>
        <v>0.34806231102660995</v>
      </c>
      <c r="AY77" s="29">
        <f t="shared" si="129"/>
        <v>0.28690772853146823</v>
      </c>
      <c r="AZ77" s="25">
        <f t="shared" si="129"/>
        <v>0.31588436480211662</v>
      </c>
      <c r="BA77" s="23">
        <f t="shared" si="129"/>
        <v>0.15917186659188501</v>
      </c>
      <c r="BB77" s="23">
        <f t="shared" si="129"/>
        <v>0.1781747634441451</v>
      </c>
      <c r="BC77" s="23">
        <f t="shared" si="129"/>
        <v>0.11671367932934751</v>
      </c>
      <c r="BD77" s="23">
        <f t="shared" si="129"/>
        <v>0.11932255367676432</v>
      </c>
      <c r="BE77" s="23">
        <f t="shared" si="129"/>
        <v>0.22154071654765381</v>
      </c>
      <c r="BF77" s="23">
        <f t="shared" si="129"/>
        <v>0.2743225814938558</v>
      </c>
      <c r="BG77" s="23">
        <f t="shared" si="130"/>
        <v>0.3120935370813655</v>
      </c>
      <c r="BH77" s="23">
        <f t="shared" si="130"/>
        <v>0.14711377574273535</v>
      </c>
      <c r="BI77" s="23">
        <f t="shared" si="130"/>
        <v>0.26372250647060325</v>
      </c>
      <c r="BJ77" s="23">
        <f t="shared" si="130"/>
        <v>0.21028852261169051</v>
      </c>
      <c r="BK77" s="23">
        <f t="shared" si="130"/>
        <v>0.13930584855810352</v>
      </c>
      <c r="BL77" s="23">
        <f t="shared" si="130"/>
        <v>0.17675304903466815</v>
      </c>
      <c r="BM77" s="23">
        <f t="shared" si="130"/>
        <v>0.23429447022159747</v>
      </c>
      <c r="BN77" s="23">
        <f t="shared" si="130"/>
        <v>0.26020350281206928</v>
      </c>
      <c r="BO77" s="23">
        <f t="shared" si="130"/>
        <v>0.2209213065831527</v>
      </c>
      <c r="BP77" s="23">
        <f t="shared" si="130"/>
        <v>0.23545906874806943</v>
      </c>
      <c r="BQ77" s="23">
        <f t="shared" si="130"/>
        <v>0.31786675928234115</v>
      </c>
      <c r="BR77" s="23">
        <f t="shared" si="130"/>
        <v>0.36265508399326274</v>
      </c>
      <c r="BS77" s="23">
        <f t="shared" si="130"/>
        <v>0.35971126629997041</v>
      </c>
      <c r="BT77" s="23">
        <f t="shared" si="130"/>
        <v>0.34702097324272085</v>
      </c>
      <c r="BU77" s="23">
        <f t="shared" si="130"/>
        <v>0.29234026159885212</v>
      </c>
      <c r="BV77" s="26">
        <f t="shared" si="130"/>
        <v>0.28230108518366087</v>
      </c>
      <c r="BX77" s="53"/>
      <c r="BY77" s="53"/>
    </row>
    <row r="78" spans="1:77" s="21" customFormat="1">
      <c r="A78" s="28" t="str">
        <f>A73</f>
        <v>Asia</v>
      </c>
      <c r="B78" s="58">
        <f>'[7]By company'!$R$1609-'[7]By company'!$R$1608</f>
        <v>254.14531577184459</v>
      </c>
      <c r="C78" s="58">
        <f>'[7]By company'!$S$1609-'[7]By company'!$S$1608</f>
        <v>259.40700626606559</v>
      </c>
      <c r="D78" s="58">
        <f>'[7]By company'!$X$1609-'[7]By company'!$X$1608</f>
        <v>68.814278091559203</v>
      </c>
      <c r="E78" s="58">
        <f>'[7]By company'!$AC$1609-'[7]By company'!$AC$1608</f>
        <v>137.32708557388588</v>
      </c>
      <c r="F78" s="58">
        <f>'[7]By company'!$AH$1609-'[7]By company'!$AH$1608</f>
        <v>146.27921788558848</v>
      </c>
      <c r="G78" s="58">
        <f>'[7]By company'!$AM$1609-'[7]By company'!$AM$1608</f>
        <v>173.26589511704685</v>
      </c>
      <c r="H78" s="58">
        <f>'[7]By company'!$AR$1609-'[7]By company'!$AR$1608</f>
        <v>230.19237876721928</v>
      </c>
      <c r="I78" s="59">
        <f>'[13]By company'!$AW$1743-'[13]By company'!$AW$1742</f>
        <v>211.63336345129738</v>
      </c>
      <c r="J78" s="58">
        <f>'[8]By company'!$BC$1877-J79</f>
        <v>208.08614845908565</v>
      </c>
      <c r="K78" s="60">
        <f>'[8]By company'!$BB$1877-K79</f>
        <v>288.33252048826574</v>
      </c>
      <c r="L78" s="58">
        <f>'[7]By company'!Y1609-'[7]By company'!Y1608</f>
        <v>19.713947225846585</v>
      </c>
      <c r="M78" s="58">
        <f>'[7]By company'!Z1609-'[7]By company'!Z1608</f>
        <v>45.946411088520428</v>
      </c>
      <c r="N78" s="58">
        <f>'[7]By company'!AA1609-'[7]By company'!AA1608</f>
        <v>36.908202966600335</v>
      </c>
      <c r="O78" s="58">
        <f>'[7]By company'!AB1609-'[7]By company'!AB1608</f>
        <v>34.75852429291853</v>
      </c>
      <c r="P78" s="58">
        <f>'[7]By company'!AD1609-'[7]By company'!AD1608</f>
        <v>34.704448536359877</v>
      </c>
      <c r="Q78" s="58">
        <f>'[7]By company'!AE1609-'[7]By company'!AE1608</f>
        <v>36.401223524290522</v>
      </c>
      <c r="R78" s="80">
        <f>'[7]By company'!AF1609-'[7]By company'!AF1608</f>
        <v>27.29178653344319</v>
      </c>
      <c r="S78" s="58">
        <f>'[7]By company'!AG1609-'[7]By company'!AG1608</f>
        <v>47.881759291494895</v>
      </c>
      <c r="T78" s="58">
        <f>'[7]By company'!AI1609-'[7]By company'!AI1608</f>
        <v>32.107586196662183</v>
      </c>
      <c r="U78" s="58">
        <f>'[7]By company'!AJ1609-'[7]By company'!AJ1608</f>
        <v>40.412697242973557</v>
      </c>
      <c r="V78" s="58">
        <f>'[7]By company'!AK1609-'[7]By company'!AK1608</f>
        <v>50.901564616341425</v>
      </c>
      <c r="W78" s="58">
        <f>'[7]By company'!AL1609-'[7]By company'!AL1608</f>
        <v>49.844047061069702</v>
      </c>
      <c r="X78" s="58">
        <f>'[7]By company'!AN1609-'[7]By company'!AN1608</f>
        <v>52.989824525564956</v>
      </c>
      <c r="Y78" s="58">
        <f>'[7]By company'!AO1609-'[7]By company'!AO1608</f>
        <v>69.847964723991069</v>
      </c>
      <c r="Z78" s="58">
        <f>'[7]By company'!AP1609-'[7]By company'!AP1608</f>
        <v>64.535170373199676</v>
      </c>
      <c r="AA78" s="58">
        <f>'[7]By company'!$AQ$1609-'[7]By company'!$AQ$1608</f>
        <v>42.819419144463595</v>
      </c>
      <c r="AB78" s="58">
        <f>'[9]By company'!$AS$1609-'[9]By company'!$AS$1608</f>
        <v>44.601929848915844</v>
      </c>
      <c r="AC78" s="58">
        <f>'[10]By company'!$AT$1641-AC79</f>
        <v>56.129628826476186</v>
      </c>
      <c r="AD78" s="58">
        <f>'[11]By company'!$AU$1693-AD79</f>
        <v>51.46419164570311</v>
      </c>
      <c r="AE78" s="58">
        <f t="shared" si="131"/>
        <v>59.437613130202223</v>
      </c>
      <c r="AF78" s="58">
        <f>'[12]By company'!$AX$1794-AF79</f>
        <v>66.026028482759955</v>
      </c>
      <c r="AG78" s="19">
        <f>'[8]By company'!$AY$1877-AG79</f>
        <v>111.40474729538052</v>
      </c>
      <c r="AH78" s="58">
        <f t="shared" si="121"/>
        <v>122.83778924955602</v>
      </c>
      <c r="AI78" s="58">
        <f t="shared" si="122"/>
        <v>107.35458951766327</v>
      </c>
      <c r="AJ78" s="58">
        <f t="shared" si="123"/>
        <v>100.73155867539202</v>
      </c>
      <c r="AK78" s="58">
        <f t="shared" si="124"/>
        <v>110.90180477590533</v>
      </c>
      <c r="AL78" s="58">
        <f>AF78+AG78</f>
        <v>177.43077577814046</v>
      </c>
      <c r="AM78" s="27">
        <f t="shared" si="125"/>
        <v>0</v>
      </c>
      <c r="AN78" s="27">
        <f t="shared" si="126"/>
        <v>0</v>
      </c>
      <c r="AO78" s="38">
        <f t="shared" si="127"/>
        <v>0</v>
      </c>
      <c r="AP78" s="27">
        <f t="shared" si="128"/>
        <v>0</v>
      </c>
      <c r="AQ78" s="29">
        <f t="shared" si="129"/>
        <v>0.6394737435246437</v>
      </c>
      <c r="AR78" s="23">
        <f t="shared" si="129"/>
        <v>0.46828281423324103</v>
      </c>
      <c r="AS78" s="23">
        <f t="shared" si="129"/>
        <v>0.14916839589114123</v>
      </c>
      <c r="AT78" s="23">
        <f t="shared" si="129"/>
        <v>0.28740499235553474</v>
      </c>
      <c r="AU78" s="23">
        <f t="shared" si="129"/>
        <v>0.25740573563052244</v>
      </c>
      <c r="AV78" s="23">
        <f t="shared" si="129"/>
        <v>0.2705498174467651</v>
      </c>
      <c r="AW78" s="23">
        <f t="shared" si="129"/>
        <v>0.29684715256092248</v>
      </c>
      <c r="AX78" s="23">
        <f t="shared" si="129"/>
        <v>0.21073875949667384</v>
      </c>
      <c r="AY78" s="29">
        <f t="shared" si="129"/>
        <v>0.23675531037754158</v>
      </c>
      <c r="AZ78" s="25">
        <f t="shared" si="129"/>
        <v>0.22854677160511341</v>
      </c>
      <c r="BA78" s="23">
        <f t="shared" si="129"/>
        <v>0.21531816706060963</v>
      </c>
      <c r="BB78" s="23">
        <f t="shared" si="129"/>
        <v>0.34557749984869934</v>
      </c>
      <c r="BC78" s="23">
        <f t="shared" si="129"/>
        <v>0.28990973333451625</v>
      </c>
      <c r="BD78" s="23">
        <f t="shared" si="129"/>
        <v>0.27587159083055163</v>
      </c>
      <c r="BE78" s="23">
        <f t="shared" si="129"/>
        <v>0.2483559447073185</v>
      </c>
      <c r="BF78" s="23">
        <f t="shared" si="129"/>
        <v>0.23791353601461993</v>
      </c>
      <c r="BG78" s="23">
        <f t="shared" si="130"/>
        <v>0.20109970075004494</v>
      </c>
      <c r="BH78" s="23">
        <f t="shared" si="130"/>
        <v>0.34242515160877784</v>
      </c>
      <c r="BI78" s="23">
        <f t="shared" si="130"/>
        <v>0.22016339925033848</v>
      </c>
      <c r="BJ78" s="23">
        <f t="shared" si="130"/>
        <v>0.21596315127931809</v>
      </c>
      <c r="BK78" s="23">
        <f t="shared" si="130"/>
        <v>0.30438969110054559</v>
      </c>
      <c r="BL78" s="23">
        <f t="shared" si="130"/>
        <v>0.35543631626578021</v>
      </c>
      <c r="BM78" s="23">
        <f t="shared" si="130"/>
        <v>0.39319117352731731</v>
      </c>
      <c r="BN78" s="23">
        <f t="shared" si="130"/>
        <v>0.31880192855056427</v>
      </c>
      <c r="BO78" s="23">
        <f t="shared" si="130"/>
        <v>0.29784764222589016</v>
      </c>
      <c r="BP78" s="23">
        <f t="shared" si="130"/>
        <v>0.20895465388186935</v>
      </c>
      <c r="BQ78" s="23">
        <f t="shared" si="130"/>
        <v>0.20384169796067544</v>
      </c>
      <c r="BR78" s="23">
        <f t="shared" si="130"/>
        <v>0.23533692383808549</v>
      </c>
      <c r="BS78" s="23">
        <f t="shared" si="130"/>
        <v>0.17670133743892413</v>
      </c>
      <c r="BT78" s="23">
        <f t="shared" si="130"/>
        <v>0.23246761403025731</v>
      </c>
      <c r="BU78" s="23">
        <f t="shared" si="130"/>
        <v>0.20239521567029353</v>
      </c>
      <c r="BV78" s="26">
        <f t="shared" si="130"/>
        <v>0.28680279729409697</v>
      </c>
      <c r="BX78" s="53"/>
      <c r="BY78" s="53"/>
    </row>
    <row r="79" spans="1:77" s="21" customFormat="1">
      <c r="A79" s="28" t="s">
        <v>36</v>
      </c>
      <c r="B79" s="58">
        <f>B33</f>
        <v>-0.88328075709779341</v>
      </c>
      <c r="C79" s="58">
        <f t="shared" ref="C79:AD79" si="132">C33</f>
        <v>-7.3246816796568055</v>
      </c>
      <c r="D79" s="58">
        <f t="shared" si="132"/>
        <v>4.2549939411036348</v>
      </c>
      <c r="E79" s="58">
        <f t="shared" si="132"/>
        <v>-1.1612326004498641</v>
      </c>
      <c r="F79" s="58">
        <f t="shared" si="132"/>
        <v>-6.087207351270763</v>
      </c>
      <c r="G79" s="58">
        <f t="shared" si="132"/>
        <v>1.4081834743770969</v>
      </c>
      <c r="H79" s="58">
        <f t="shared" si="132"/>
        <v>12.814453203426638</v>
      </c>
      <c r="I79" s="59">
        <f t="shared" si="132"/>
        <v>-1.7180014442710672</v>
      </c>
      <c r="J79" s="58">
        <f t="shared" si="132"/>
        <v>12.082461377007689</v>
      </c>
      <c r="K79" s="60">
        <f t="shared" si="132"/>
        <v>5.4927086380662331</v>
      </c>
      <c r="L79" s="58">
        <f t="shared" si="132"/>
        <v>-1.8957823244609386</v>
      </c>
      <c r="M79" s="58">
        <f t="shared" si="132"/>
        <v>2.0879193191026957</v>
      </c>
      <c r="N79" s="58">
        <f t="shared" si="132"/>
        <v>-1.7534211509371147</v>
      </c>
      <c r="O79" s="58">
        <f t="shared" si="132"/>
        <v>0.40005155584485408</v>
      </c>
      <c r="P79" s="58">
        <f t="shared" si="132"/>
        <v>-1.2690296490800961</v>
      </c>
      <c r="Q79" s="58">
        <f t="shared" si="132"/>
        <v>-1.8468712277229997</v>
      </c>
      <c r="R79" s="58">
        <f t="shared" si="132"/>
        <v>-0.59177483667201614</v>
      </c>
      <c r="S79" s="58">
        <f t="shared" si="132"/>
        <v>-2.4002918361840386</v>
      </c>
      <c r="T79" s="58">
        <f t="shared" si="132"/>
        <v>-5.9593501916577907</v>
      </c>
      <c r="U79" s="58">
        <f t="shared" si="132"/>
        <v>3.7813044708226187</v>
      </c>
      <c r="V79" s="58">
        <f t="shared" si="132"/>
        <v>3.9778642956085264</v>
      </c>
      <c r="W79" s="58">
        <f t="shared" si="132"/>
        <v>-0.39163510039631433</v>
      </c>
      <c r="X79" s="58">
        <f t="shared" si="132"/>
        <v>0.78414454184280658</v>
      </c>
      <c r="Y79" s="58">
        <f t="shared" si="132"/>
        <v>-0.18138197057368188</v>
      </c>
      <c r="Z79" s="58">
        <f>Z33</f>
        <v>5.0816099752711921</v>
      </c>
      <c r="AA79" s="58">
        <f t="shared" si="132"/>
        <v>7.1300806568862924</v>
      </c>
      <c r="AB79" s="58">
        <f t="shared" si="132"/>
        <v>-0.48645598068415552</v>
      </c>
      <c r="AC79" s="58">
        <f t="shared" si="132"/>
        <v>0.35722672553436041</v>
      </c>
      <c r="AD79" s="58">
        <f t="shared" si="132"/>
        <v>2.4226180811922404</v>
      </c>
      <c r="AE79" s="58">
        <f t="shared" si="131"/>
        <v>-4.0113902703135125</v>
      </c>
      <c r="AF79" s="58">
        <f t="shared" ref="AF79:AG79" si="133">AF33</f>
        <v>4.2428270768211291</v>
      </c>
      <c r="AG79" s="19">
        <f t="shared" si="133"/>
        <v>2.8386537503654381</v>
      </c>
      <c r="AH79" s="58">
        <f t="shared" si="121"/>
        <v>0.60276257126912469</v>
      </c>
      <c r="AI79" s="58">
        <f t="shared" si="122"/>
        <v>12.211690632157485</v>
      </c>
      <c r="AJ79" s="58">
        <f t="shared" si="123"/>
        <v>-0.12922925514979511</v>
      </c>
      <c r="AK79" s="58">
        <f t="shared" si="124"/>
        <v>-1.588772189121272</v>
      </c>
      <c r="AL79" s="58">
        <f>AF79+AG79</f>
        <v>7.0814808271865672</v>
      </c>
      <c r="AM79" s="27">
        <f t="shared" si="125"/>
        <v>6.3948846218409017E-13</v>
      </c>
      <c r="AN79" s="27">
        <f t="shared" si="126"/>
        <v>2.0760198388387607E-2</v>
      </c>
      <c r="AO79" s="38">
        <f t="shared" si="127"/>
        <v>5.6843418860808015E-14</v>
      </c>
      <c r="AP79" s="27">
        <f t="shared" si="128"/>
        <v>2.8421709430404007E-14</v>
      </c>
      <c r="AQ79" s="33">
        <f t="shared" si="129"/>
        <v>-2.2224877551222707E-3</v>
      </c>
      <c r="AR79" s="32">
        <f t="shared" si="129"/>
        <v>-1.3222551694668901E-2</v>
      </c>
      <c r="AS79" s="32">
        <f t="shared" si="129"/>
        <v>9.2235309055550239E-3</v>
      </c>
      <c r="AT79" s="32">
        <f t="shared" si="129"/>
        <v>-2.4302856589476451E-3</v>
      </c>
      <c r="AU79" s="32">
        <f t="shared" si="129"/>
        <v>-1.0711583701622627E-2</v>
      </c>
      <c r="AV79" s="32">
        <f t="shared" si="129"/>
        <v>2.1988388520828512E-3</v>
      </c>
      <c r="AW79" s="32">
        <f t="shared" si="129"/>
        <v>1.6525021225438117E-2</v>
      </c>
      <c r="AX79" s="32">
        <f t="shared" si="129"/>
        <v>-1.7107392108451568E-3</v>
      </c>
      <c r="AY79" s="33">
        <f t="shared" si="129"/>
        <v>1.3747127882472046E-2</v>
      </c>
      <c r="AZ79" s="25">
        <f t="shared" si="129"/>
        <v>4.3537954874869741E-3</v>
      </c>
      <c r="BA79" s="32">
        <f t="shared" si="129"/>
        <v>-2.0705968752602354E-2</v>
      </c>
      <c r="BB79" s="32">
        <f t="shared" si="129"/>
        <v>1.5703902026018794E-2</v>
      </c>
      <c r="BC79" s="32">
        <f t="shared" si="129"/>
        <v>-1.3772923562582836E-2</v>
      </c>
      <c r="BD79" s="32">
        <f t="shared" si="129"/>
        <v>3.1751307447664503E-3</v>
      </c>
      <c r="BE79" s="32">
        <f t="shared" si="129"/>
        <v>-9.0815751481738479E-3</v>
      </c>
      <c r="BF79" s="32">
        <f t="shared" si="129"/>
        <v>-1.2070903717234467E-2</v>
      </c>
      <c r="BG79" s="32">
        <f t="shared" si="130"/>
        <v>-4.3604966065640387E-3</v>
      </c>
      <c r="BH79" s="32">
        <f t="shared" si="130"/>
        <v>-1.7165624406299259E-2</v>
      </c>
      <c r="BI79" s="32">
        <f t="shared" si="130"/>
        <v>-4.0863576211622239E-2</v>
      </c>
      <c r="BJ79" s="32">
        <f t="shared" si="130"/>
        <v>2.0207075626643825E-2</v>
      </c>
      <c r="BK79" s="32">
        <f t="shared" si="130"/>
        <v>2.3787498347181399E-2</v>
      </c>
      <c r="BL79" s="32">
        <f t="shared" si="130"/>
        <v>-2.7927374603970924E-3</v>
      </c>
      <c r="BM79" s="32">
        <f t="shared" si="130"/>
        <v>5.818451285368292E-3</v>
      </c>
      <c r="BN79" s="32">
        <f t="shared" si="130"/>
        <v>-8.2786838888850305E-4</v>
      </c>
      <c r="BO79" s="32">
        <f t="shared" si="130"/>
        <v>2.3453034075736127E-2</v>
      </c>
      <c r="BP79" s="32">
        <f t="shared" si="130"/>
        <v>3.4794108971516045E-2</v>
      </c>
      <c r="BQ79" s="32">
        <f t="shared" si="130"/>
        <v>-2.2232224798720028E-3</v>
      </c>
      <c r="BR79" s="32">
        <f t="shared" si="130"/>
        <v>1.4977586785742917E-3</v>
      </c>
      <c r="BS79" s="32">
        <f t="shared" si="130"/>
        <v>8.3180137754311854E-3</v>
      </c>
      <c r="BT79" s="32">
        <f t="shared" si="130"/>
        <v>-1.568902713238543E-2</v>
      </c>
      <c r="BU79" s="32">
        <f t="shared" si="130"/>
        <v>1.3005899658029497E-2</v>
      </c>
      <c r="BV79" s="63">
        <f t="shared" si="130"/>
        <v>7.3078917722920553E-3</v>
      </c>
      <c r="BX79" s="53"/>
      <c r="BY79" s="53"/>
    </row>
    <row r="80" spans="1:77" s="91" customFormat="1">
      <c r="A80" s="28"/>
      <c r="B80" s="55">
        <f>B75-SUM(B76:B79)</f>
        <v>0</v>
      </c>
      <c r="C80" s="55">
        <f>C75-SUM(C76:C79)</f>
        <v>1.2751393838470904E-2</v>
      </c>
      <c r="D80" s="48">
        <f>D75-SUM(D76:D79)</f>
        <v>5.8430761623071703E-3</v>
      </c>
      <c r="E80" s="48">
        <f t="shared" ref="E80:G80" si="134">E75-SUM(E76:E79)</f>
        <v>-3.039588136743987E-8</v>
      </c>
      <c r="F80" s="48">
        <f t="shared" si="134"/>
        <v>-0.10538495187722674</v>
      </c>
      <c r="G80" s="48">
        <f t="shared" si="134"/>
        <v>-1.0164291074943321E-4</v>
      </c>
      <c r="H80" s="48">
        <f>H75-SUM(H76:H79)</f>
        <v>-1.4308568040632963E-4</v>
      </c>
      <c r="I80" s="86">
        <f>I75-SUM(I76:I79)</f>
        <v>-3.0695446184836328E-12</v>
      </c>
      <c r="J80" s="48">
        <f>J75-SUM(J76:J79)</f>
        <v>-1.6547808661471208E-4</v>
      </c>
      <c r="K80" s="87">
        <f>K75-SUM(K76:K79)</f>
        <v>2.2414382328861393E-5</v>
      </c>
      <c r="L80" s="48">
        <f t="shared" ref="L80:AD80" si="135">L75-SUM(L76:L79)</f>
        <v>-8.2476191649050179E-4</v>
      </c>
      <c r="M80" s="48">
        <f t="shared" si="135"/>
        <v>7.4935041364199151E-3</v>
      </c>
      <c r="N80" s="48">
        <f t="shared" si="135"/>
        <v>-3.7882423694384215E-3</v>
      </c>
      <c r="O80" s="48">
        <f t="shared" si="135"/>
        <v>-2.8805302463297267E-3</v>
      </c>
      <c r="P80" s="48">
        <f t="shared" si="135"/>
        <v>-4.1523115717154724E-3</v>
      </c>
      <c r="Q80" s="48">
        <f t="shared" si="135"/>
        <v>-7.4456136744970536E-2</v>
      </c>
      <c r="R80" s="48">
        <f t="shared" si="135"/>
        <v>-7.5975186609866796E-4</v>
      </c>
      <c r="S80" s="48">
        <f t="shared" si="135"/>
        <v>-5.2565533064807823E-3</v>
      </c>
      <c r="T80" s="48">
        <f t="shared" si="135"/>
        <v>9.5673332367596231E-5</v>
      </c>
      <c r="U80" s="48">
        <f t="shared" si="135"/>
        <v>-9.5673337142443415E-5</v>
      </c>
      <c r="V80" s="48">
        <f t="shared" si="135"/>
        <v>9.6658469203703135E-5</v>
      </c>
      <c r="W80" s="48">
        <f t="shared" si="135"/>
        <v>-1.9830137512144574E-4</v>
      </c>
      <c r="X80" s="44">
        <f t="shared" si="135"/>
        <v>1.3926637620897964E-12</v>
      </c>
      <c r="Y80" s="48">
        <f t="shared" si="135"/>
        <v>4.3200998334214091E-12</v>
      </c>
      <c r="Z80" s="96">
        <f t="shared" si="135"/>
        <v>5.0306425691815093E-12</v>
      </c>
      <c r="AA80" s="48">
        <f t="shared" si="135"/>
        <v>-1.4308569103604896E-4</v>
      </c>
      <c r="AB80" s="48">
        <f t="shared" si="135"/>
        <v>-3.4307096458974229E-4</v>
      </c>
      <c r="AC80" s="48">
        <f t="shared" si="135"/>
        <v>3.2194459421930333E-4</v>
      </c>
      <c r="AD80" s="48">
        <f t="shared" si="135"/>
        <v>-2.6042675813187088E-5</v>
      </c>
      <c r="AE80" s="48">
        <f>AE75-SUM(AE76:AE79)</f>
        <v>4.7169043142503142E-5</v>
      </c>
      <c r="AF80" s="48">
        <f>AF75-SUM(AF76:AF79)</f>
        <v>-3.4997038653727941E-5</v>
      </c>
      <c r="AG80" s="49">
        <f>AG75-SUM(AG76:AG79)</f>
        <v>-2.3780725939559488E-5</v>
      </c>
      <c r="AH80" s="48"/>
      <c r="AI80" s="48"/>
      <c r="AJ80" s="48"/>
      <c r="AK80" s="48"/>
      <c r="AL80" s="48">
        <f>AL75-SUM(AL76:AL79)</f>
        <v>-5.8777764593287429E-5</v>
      </c>
      <c r="AM80" s="50">
        <f t="shared" si="125"/>
        <v>-4.2632564145606011E-14</v>
      </c>
      <c r="AN80" s="50">
        <f t="shared" si="126"/>
        <v>-2.0760198387961282E-2</v>
      </c>
      <c r="AO80" s="44">
        <f t="shared" si="127"/>
        <v>-5.6843418860808015E-14</v>
      </c>
      <c r="AP80" s="44">
        <f t="shared" si="128"/>
        <v>-1.1368683772161603E-13</v>
      </c>
      <c r="AQ80" s="52">
        <f t="shared" ref="AQ80:BV80" si="136">AQ75-SUM(AQ76:AQ79)</f>
        <v>0</v>
      </c>
      <c r="AR80" s="44">
        <f t="shared" si="136"/>
        <v>2.3018879397262992E-5</v>
      </c>
      <c r="AS80" s="48">
        <f t="shared" si="136"/>
        <v>1.2666009473250028E-5</v>
      </c>
      <c r="AT80" s="48">
        <f t="shared" si="136"/>
        <v>-6.361400295418207E-11</v>
      </c>
      <c r="AU80" s="48">
        <f t="shared" si="136"/>
        <v>-1.8544460009062291E-4</v>
      </c>
      <c r="AV80" s="48">
        <f t="shared" si="136"/>
        <v>-1.5871254355204201E-7</v>
      </c>
      <c r="AW80" s="48">
        <f t="shared" si="136"/>
        <v>-1.8451773708960673E-7</v>
      </c>
      <c r="AX80" s="48">
        <f t="shared" si="136"/>
        <v>-3.1086244689504383E-15</v>
      </c>
      <c r="AY80" s="89">
        <f t="shared" si="136"/>
        <v>-1.8827690384526363E-7</v>
      </c>
      <c r="AZ80" s="119">
        <f t="shared" si="136"/>
        <v>1.7766760063153697E-8</v>
      </c>
      <c r="BA80" s="44">
        <f t="shared" si="136"/>
        <v>-9.0081515429218939E-6</v>
      </c>
      <c r="BB80" s="44">
        <f t="shared" si="136"/>
        <v>5.6361016306238909E-5</v>
      </c>
      <c r="BC80" s="44">
        <f t="shared" si="136"/>
        <v>-2.9756212626574907E-5</v>
      </c>
      <c r="BD80" s="44">
        <f t="shared" si="136"/>
        <v>-2.2862203665319214E-5</v>
      </c>
      <c r="BE80" s="44">
        <f t="shared" si="136"/>
        <v>-2.971524708228479E-5</v>
      </c>
      <c r="BF80" s="44">
        <f t="shared" si="136"/>
        <v>-4.8663536705473298E-4</v>
      </c>
      <c r="BG80" s="44">
        <f t="shared" si="136"/>
        <v>-5.5982364046691657E-6</v>
      </c>
      <c r="BH80" s="44">
        <f t="shared" si="136"/>
        <v>-3.7592103747874361E-5</v>
      </c>
      <c r="BI80" s="44">
        <f t="shared" si="136"/>
        <v>6.5603704801908691E-7</v>
      </c>
      <c r="BJ80" s="44">
        <f t="shared" si="136"/>
        <v>-5.1127286204710742E-7</v>
      </c>
      <c r="BK80" s="44">
        <f t="shared" si="136"/>
        <v>5.7801448360983443E-7</v>
      </c>
      <c r="BL80" s="44">
        <f t="shared" si="136"/>
        <v>-1.4140808071161359E-6</v>
      </c>
      <c r="BM80" s="44">
        <f t="shared" si="136"/>
        <v>1.021405182655144E-14</v>
      </c>
      <c r="BN80" s="44">
        <f t="shared" si="136"/>
        <v>1.9539925233402755E-14</v>
      </c>
      <c r="BO80" s="44">
        <f t="shared" si="136"/>
        <v>2.3092638912203256E-14</v>
      </c>
      <c r="BP80" s="48">
        <f t="shared" si="136"/>
        <v>-6.9824443293953209E-7</v>
      </c>
      <c r="BQ80" s="48">
        <f t="shared" si="136"/>
        <v>-1.5679179841132651E-6</v>
      </c>
      <c r="BR80" s="48">
        <f t="shared" si="136"/>
        <v>1.3498298855330049E-6</v>
      </c>
      <c r="BS80" s="48">
        <f t="shared" si="136"/>
        <v>-8.9417039328409942E-8</v>
      </c>
      <c r="BT80" s="48">
        <f t="shared" si="136"/>
        <v>1.8448376926105681E-7</v>
      </c>
      <c r="BU80" s="48">
        <f t="shared" si="136"/>
        <v>-1.0727940713550765E-7</v>
      </c>
      <c r="BV80" s="49">
        <f t="shared" si="136"/>
        <v>-6.1221616665108058E-8</v>
      </c>
      <c r="BX80" s="53"/>
      <c r="BY80" s="53"/>
    </row>
    <row r="81" spans="1:77" s="21" customFormat="1">
      <c r="A81" s="22" t="s">
        <v>37</v>
      </c>
      <c r="B81" s="58">
        <f t="shared" ref="B81:Z81" si="137">B35</f>
        <v>3055.3610296205165</v>
      </c>
      <c r="C81" s="58">
        <f t="shared" si="137"/>
        <v>6102.1684313384721</v>
      </c>
      <c r="D81" s="58">
        <f t="shared" si="137"/>
        <v>6778.685109531315</v>
      </c>
      <c r="E81" s="58">
        <f t="shared" si="137"/>
        <v>7455.9693847665785</v>
      </c>
      <c r="F81" s="58">
        <f t="shared" si="137"/>
        <v>7509.2737144666353</v>
      </c>
      <c r="G81" s="58">
        <f t="shared" si="137"/>
        <v>6845.2786040171941</v>
      </c>
      <c r="H81" s="58">
        <f t="shared" si="137"/>
        <v>7215.1220239255199</v>
      </c>
      <c r="I81" s="59">
        <f t="shared" si="137"/>
        <v>8438.0660941727037</v>
      </c>
      <c r="J81" s="58">
        <f t="shared" si="137"/>
        <v>7852.4194668791861</v>
      </c>
      <c r="K81" s="60">
        <f t="shared" si="137"/>
        <v>9340.8047563892833</v>
      </c>
      <c r="L81" s="58">
        <f t="shared" si="137"/>
        <v>1861.8586377773379</v>
      </c>
      <c r="M81" s="58">
        <f t="shared" si="137"/>
        <v>1899.6937990004214</v>
      </c>
      <c r="N81" s="58">
        <f t="shared" si="137"/>
        <v>1877.2696341834057</v>
      </c>
      <c r="O81" s="58">
        <f t="shared" si="137"/>
        <v>1817.1473138054134</v>
      </c>
      <c r="P81" s="58">
        <f t="shared" si="137"/>
        <v>1887.1482057008513</v>
      </c>
      <c r="Q81" s="58">
        <f t="shared" si="137"/>
        <v>1972.3551611329997</v>
      </c>
      <c r="R81" s="58">
        <f t="shared" si="137"/>
        <v>1981.4910508493485</v>
      </c>
      <c r="S81" s="58">
        <f t="shared" si="137"/>
        <v>1668.2792967834357</v>
      </c>
      <c r="T81" s="58">
        <f t="shared" si="137"/>
        <v>1643.6953741709021</v>
      </c>
      <c r="U81" s="58">
        <f t="shared" si="137"/>
        <v>1842.3452437457681</v>
      </c>
      <c r="V81" s="58">
        <f t="shared" si="137"/>
        <v>1763.9337278786243</v>
      </c>
      <c r="W81" s="58">
        <f t="shared" si="137"/>
        <v>1595.3065729086529</v>
      </c>
      <c r="X81" s="58">
        <f t="shared" si="137"/>
        <v>1603.6197107913426</v>
      </c>
      <c r="Y81" s="58">
        <f t="shared" si="137"/>
        <v>1888.740212692057</v>
      </c>
      <c r="Z81" s="58">
        <f t="shared" si="137"/>
        <v>1877.8535087463338</v>
      </c>
      <c r="AA81" s="58">
        <f>AA35</f>
        <v>1844.9085259280391</v>
      </c>
      <c r="AB81" s="58">
        <f>AB35</f>
        <v>2040.9668870113308</v>
      </c>
      <c r="AC81" s="58">
        <f t="shared" ref="AC81:AD81" si="138">AC35</f>
        <v>2088.690547958081</v>
      </c>
      <c r="AD81" s="58">
        <f t="shared" si="138"/>
        <v>2173.5285232848573</v>
      </c>
      <c r="AE81" s="58">
        <f>AE35</f>
        <v>2134.8801359184345</v>
      </c>
      <c r="AF81" s="58">
        <f t="shared" ref="AF81:AG81" si="139">AF35</f>
        <v>2414.0152557526108</v>
      </c>
      <c r="AG81" s="19">
        <f t="shared" si="139"/>
        <v>2618.3808414333807</v>
      </c>
      <c r="AH81" s="58">
        <f t="shared" ref="AH81:AH84" si="140">X81+Y81</f>
        <v>3492.3599234833996</v>
      </c>
      <c r="AI81" s="58">
        <f t="shared" ref="AI81:AI84" si="141">Z81+AA81</f>
        <v>3722.7620346743729</v>
      </c>
      <c r="AJ81" s="58">
        <f t="shared" ref="AJ81:AJ84" si="142">AB81+AC81</f>
        <v>4129.657434969412</v>
      </c>
      <c r="AK81" s="58">
        <f t="shared" ref="AK81:AK84" si="143">AD81+AE81</f>
        <v>4308.4086592032918</v>
      </c>
      <c r="AL81" s="58">
        <f>AF81+AG81</f>
        <v>5032.3960971859915</v>
      </c>
      <c r="AM81" s="27">
        <f t="shared" si="125"/>
        <v>0</v>
      </c>
      <c r="AN81" s="27">
        <f t="shared" si="126"/>
        <v>0</v>
      </c>
      <c r="AO81" s="38">
        <f t="shared" si="127"/>
        <v>-2.3146867533796467E-3</v>
      </c>
      <c r="AP81" s="27">
        <f t="shared" si="128"/>
        <v>6.5767747400968801E-5</v>
      </c>
      <c r="AQ81" s="29">
        <f t="shared" ref="AQ81:BF84" si="144">B81/B$81</f>
        <v>1</v>
      </c>
      <c r="AR81" s="23">
        <f t="shared" si="144"/>
        <v>1</v>
      </c>
      <c r="AS81" s="23">
        <f t="shared" si="144"/>
        <v>1</v>
      </c>
      <c r="AT81" s="23">
        <f t="shared" si="144"/>
        <v>1</v>
      </c>
      <c r="AU81" s="23">
        <f t="shared" si="144"/>
        <v>1</v>
      </c>
      <c r="AV81" s="23">
        <f t="shared" si="144"/>
        <v>1</v>
      </c>
      <c r="AW81" s="23">
        <f t="shared" si="144"/>
        <v>1</v>
      </c>
      <c r="AX81" s="23">
        <f t="shared" si="144"/>
        <v>1</v>
      </c>
      <c r="AY81" s="29">
        <f t="shared" si="144"/>
        <v>1</v>
      </c>
      <c r="AZ81" s="25">
        <f t="shared" si="144"/>
        <v>1</v>
      </c>
      <c r="BA81" s="23">
        <f t="shared" si="144"/>
        <v>1</v>
      </c>
      <c r="BB81" s="23">
        <f t="shared" si="144"/>
        <v>1</v>
      </c>
      <c r="BC81" s="23">
        <f t="shared" si="144"/>
        <v>1</v>
      </c>
      <c r="BD81" s="23">
        <f t="shared" si="144"/>
        <v>1</v>
      </c>
      <c r="BE81" s="23">
        <f t="shared" si="144"/>
        <v>1</v>
      </c>
      <c r="BF81" s="23">
        <f t="shared" si="144"/>
        <v>1</v>
      </c>
      <c r="BG81" s="23">
        <f t="shared" ref="BG81:BV84" si="145">R81/R$81</f>
        <v>1</v>
      </c>
      <c r="BH81" s="23">
        <f t="shared" si="145"/>
        <v>1</v>
      </c>
      <c r="BI81" s="23">
        <f t="shared" si="145"/>
        <v>1</v>
      </c>
      <c r="BJ81" s="23">
        <f t="shared" si="145"/>
        <v>1</v>
      </c>
      <c r="BK81" s="23">
        <f t="shared" si="145"/>
        <v>1</v>
      </c>
      <c r="BL81" s="23">
        <f t="shared" si="145"/>
        <v>1</v>
      </c>
      <c r="BM81" s="23">
        <f t="shared" si="145"/>
        <v>1</v>
      </c>
      <c r="BN81" s="23">
        <f t="shared" si="145"/>
        <v>1</v>
      </c>
      <c r="BO81" s="23">
        <f t="shared" si="145"/>
        <v>1</v>
      </c>
      <c r="BP81" s="23">
        <f t="shared" si="145"/>
        <v>1</v>
      </c>
      <c r="BQ81" s="23">
        <f t="shared" si="145"/>
        <v>1</v>
      </c>
      <c r="BR81" s="23">
        <f t="shared" si="145"/>
        <v>1</v>
      </c>
      <c r="BS81" s="23">
        <f t="shared" si="145"/>
        <v>1</v>
      </c>
      <c r="BT81" s="23">
        <f t="shared" si="145"/>
        <v>1</v>
      </c>
      <c r="BU81" s="23">
        <f t="shared" si="145"/>
        <v>1</v>
      </c>
      <c r="BV81" s="26">
        <f t="shared" si="145"/>
        <v>1</v>
      </c>
      <c r="BX81" s="53"/>
      <c r="BY81" s="53"/>
    </row>
    <row r="82" spans="1:77" s="21" customFormat="1">
      <c r="A82" s="28" t="str">
        <f>A76</f>
        <v>America</v>
      </c>
      <c r="B82" s="58">
        <f>'[1]Segment Analysis in THB'!B82/31.701</f>
        <v>629.58266300747607</v>
      </c>
      <c r="C82" s="58">
        <f>'[1]Segment Analysis in THB'!C82/30.4937</f>
        <v>2228.416505179759</v>
      </c>
      <c r="D82" s="58">
        <f>'[2]By company'!$X$556</f>
        <v>2939.6425468333418</v>
      </c>
      <c r="E82" s="58">
        <f>'[2]By company'!$AC$556</f>
        <v>2994.8302401599999</v>
      </c>
      <c r="F82" s="58">
        <f>'[2]By company'!$AH$556</f>
        <v>2775.1071550192751</v>
      </c>
      <c r="G82" s="58">
        <f>'[7]By company'!$AM$618</f>
        <v>2520.0780313761506</v>
      </c>
      <c r="H82" s="58">
        <f>'[7]By company'!$AR$618</f>
        <v>2714.3331304945746</v>
      </c>
      <c r="I82" s="59">
        <f>'[13]By company'!$AW$672</f>
        <v>3163.4996809665495</v>
      </c>
      <c r="J82" s="58">
        <f>'[8]By company'!$BC$726</f>
        <v>3037.4532184822556</v>
      </c>
      <c r="K82" s="60">
        <f>'[8]By company'!$BB$726</f>
        <v>3466.1314240079801</v>
      </c>
      <c r="L82" s="58">
        <f>'[2]By company'!$Y$556</f>
        <v>788.17562763000001</v>
      </c>
      <c r="M82" s="58">
        <f>'[2]By company'!$Z$556</f>
        <v>778.30667939000011</v>
      </c>
      <c r="N82" s="58">
        <f>'[2]By company'!$AA$556</f>
        <v>748.20748497000011</v>
      </c>
      <c r="O82" s="58">
        <f>'[2]By company'!$AB$556</f>
        <v>680.1404481699999</v>
      </c>
      <c r="P82" s="58">
        <f>'[2]By company'!$AD$556</f>
        <v>718.98068997633527</v>
      </c>
      <c r="Q82" s="58">
        <f>'[2]By company'!$AE$556</f>
        <v>736.85536128665331</v>
      </c>
      <c r="R82" s="58">
        <f>'[2]By company'!$AF$556</f>
        <v>719.17938714628713</v>
      </c>
      <c r="S82" s="58">
        <f>'[2]By company'!$AG$556</f>
        <v>600.09171661000016</v>
      </c>
      <c r="T82" s="58">
        <f>'[7]By company'!AI618</f>
        <v>559.62567394996643</v>
      </c>
      <c r="U82" s="58">
        <f>'[7]By company'!AJ618</f>
        <v>675.71153276272912</v>
      </c>
      <c r="V82" s="58">
        <f>'[7]By company'!AK618</f>
        <v>708.44410554492151</v>
      </c>
      <c r="W82" s="58">
        <f>'[7]By company'!AL618</f>
        <v>576.2967191185337</v>
      </c>
      <c r="X82" s="58">
        <f>'[5]By company'!$AN$618</f>
        <v>586.6600232483222</v>
      </c>
      <c r="Y82" s="58">
        <f>'[14]By company'!$AO$618</f>
        <v>663.63720815339639</v>
      </c>
      <c r="Z82" s="58">
        <f>'[6]By company'!$AP$618</f>
        <v>727.31531170370738</v>
      </c>
      <c r="AA82" s="58">
        <f>'[7]By company'!$AQ$618</f>
        <v>736.72056022703669</v>
      </c>
      <c r="AB82" s="58">
        <f>'[9]By company'!$AS$618</f>
        <v>775.52507163010011</v>
      </c>
      <c r="AC82" s="58">
        <f>'[10]By company'!$AT$630</f>
        <v>797.89224775929915</v>
      </c>
      <c r="AD82" s="58">
        <f>'[11]By company'!$AU$652</f>
        <v>808.13489435872543</v>
      </c>
      <c r="AE82" s="58">
        <f t="shared" ref="AE82:AE84" si="146">I82-AB82-AC82-AD82</f>
        <v>781.94746721842466</v>
      </c>
      <c r="AF82" s="58">
        <f>'[12]By company'!$AX$693</f>
        <v>878.45551227961698</v>
      </c>
      <c r="AG82" s="19">
        <f>'[8]By company'!$AY$726</f>
        <v>997.59355015121298</v>
      </c>
      <c r="AH82" s="58">
        <f t="shared" si="140"/>
        <v>1250.2972314017186</v>
      </c>
      <c r="AI82" s="58">
        <f t="shared" si="141"/>
        <v>1464.0358719307442</v>
      </c>
      <c r="AJ82" s="58">
        <f t="shared" si="142"/>
        <v>1573.4173193893994</v>
      </c>
      <c r="AK82" s="58">
        <f t="shared" si="143"/>
        <v>1590.0823615771501</v>
      </c>
      <c r="AL82" s="58">
        <f>AF82+AG82</f>
        <v>1876.04906243083</v>
      </c>
      <c r="AM82" s="27">
        <f t="shared" si="125"/>
        <v>0</v>
      </c>
      <c r="AN82" s="27">
        <f t="shared" si="126"/>
        <v>0</v>
      </c>
      <c r="AO82" s="38">
        <f t="shared" si="127"/>
        <v>0</v>
      </c>
      <c r="AP82" s="27">
        <f t="shared" si="128"/>
        <v>2.7162111564393854E-5</v>
      </c>
      <c r="AQ82" s="29">
        <f t="shared" si="144"/>
        <v>0.20605835346589854</v>
      </c>
      <c r="AR82" s="23">
        <f t="shared" si="144"/>
        <v>0.36518436523899256</v>
      </c>
      <c r="AS82" s="23">
        <f t="shared" si="144"/>
        <v>0.43365969938624155</v>
      </c>
      <c r="AT82" s="23">
        <f t="shared" si="144"/>
        <v>0.40166879524462507</v>
      </c>
      <c r="AU82" s="23">
        <f t="shared" si="144"/>
        <v>0.36955733144645186</v>
      </c>
      <c r="AV82" s="23">
        <f t="shared" si="144"/>
        <v>0.36814835117116013</v>
      </c>
      <c r="AW82" s="23">
        <f t="shared" si="144"/>
        <v>0.37620058558868164</v>
      </c>
      <c r="AX82" s="23">
        <f t="shared" si="144"/>
        <v>0.37490814194395211</v>
      </c>
      <c r="AY82" s="29">
        <f t="shared" si="144"/>
        <v>0.38681749380480318</v>
      </c>
      <c r="AZ82" s="25">
        <f t="shared" si="144"/>
        <v>0.37107417555613526</v>
      </c>
      <c r="BA82" s="23">
        <f t="shared" si="144"/>
        <v>0.423327320150854</v>
      </c>
      <c r="BB82" s="23">
        <f t="shared" si="144"/>
        <v>0.40970112120149499</v>
      </c>
      <c r="BC82" s="23">
        <f t="shared" si="144"/>
        <v>0.39856154456760451</v>
      </c>
      <c r="BD82" s="23">
        <f t="shared" si="144"/>
        <v>0.37429020916618527</v>
      </c>
      <c r="BE82" s="23">
        <f t="shared" si="144"/>
        <v>0.3809879307859233</v>
      </c>
      <c r="BF82" s="23">
        <f t="shared" si="144"/>
        <v>0.37359162072178426</v>
      </c>
      <c r="BG82" s="23">
        <f t="shared" si="145"/>
        <v>0.36294859209079811</v>
      </c>
      <c r="BH82" s="23">
        <f t="shared" si="145"/>
        <v>0.35970698537530305</v>
      </c>
      <c r="BI82" s="23">
        <f t="shared" si="145"/>
        <v>0.34046799835538122</v>
      </c>
      <c r="BJ82" s="23">
        <f t="shared" si="145"/>
        <v>0.36676705142891936</v>
      </c>
      <c r="BK82" s="23">
        <f t="shared" si="145"/>
        <v>0.4016273935625258</v>
      </c>
      <c r="BL82" s="23">
        <f t="shared" si="145"/>
        <v>0.36124512297833578</v>
      </c>
      <c r="BM82" s="23">
        <f t="shared" si="145"/>
        <v>0.36583487924254904</v>
      </c>
      <c r="BN82" s="23">
        <f t="shared" si="145"/>
        <v>0.35136500175823643</v>
      </c>
      <c r="BO82" s="23">
        <f t="shared" si="145"/>
        <v>0.38731206045420841</v>
      </c>
      <c r="BP82" s="23">
        <f t="shared" si="145"/>
        <v>0.39932633508560877</v>
      </c>
      <c r="BQ82" s="23">
        <f t="shared" si="145"/>
        <v>0.37997925226789564</v>
      </c>
      <c r="BR82" s="23">
        <f t="shared" si="145"/>
        <v>0.38200596471283138</v>
      </c>
      <c r="BS82" s="23">
        <f t="shared" si="145"/>
        <v>0.37180781650722938</v>
      </c>
      <c r="BT82" s="23">
        <f t="shared" si="145"/>
        <v>0.3662723045020172</v>
      </c>
      <c r="BU82" s="23">
        <f t="shared" si="145"/>
        <v>0.36389807818581632</v>
      </c>
      <c r="BV82" s="26">
        <f t="shared" si="145"/>
        <v>0.38099635254171055</v>
      </c>
      <c r="BX82" s="53"/>
      <c r="BY82" s="53"/>
    </row>
    <row r="83" spans="1:77" s="21" customFormat="1">
      <c r="A83" s="28" t="str">
        <f>A77</f>
        <v>Europe, Middle East &amp; Africa (EMEA)</v>
      </c>
      <c r="B83" s="58">
        <f>'[1]Segment Analysis in THB'!B83/31.701</f>
        <v>879.28292482886968</v>
      </c>
      <c r="C83" s="58">
        <f>'[1]Segment Analysis in THB'!C83/30.4967</f>
        <v>1353.9117511074969</v>
      </c>
      <c r="D83" s="58">
        <f>'[2]By company'!$X$555</f>
        <v>1582.2980487991938</v>
      </c>
      <c r="E83" s="58">
        <f>'[2]By company'!$AC$555</f>
        <v>1887.7082992288531</v>
      </c>
      <c r="F83" s="58">
        <f>'[2]By company'!$AH$555</f>
        <v>2210.1214307197247</v>
      </c>
      <c r="G83" s="58">
        <f>'[7]By company'!$AM$617</f>
        <v>2072.6291792216161</v>
      </c>
      <c r="H83" s="58">
        <f>'[7]By company'!$AR$617</f>
        <v>2300.146257114649</v>
      </c>
      <c r="I83" s="59">
        <f>'[13]By company'!$AW$671</f>
        <v>2840.2873717693869</v>
      </c>
      <c r="J83" s="58">
        <f>'[8]By company'!$BC$725</f>
        <v>2544.8482970848568</v>
      </c>
      <c r="K83" s="60">
        <f>'[8]By company'!$BB$725</f>
        <v>3198.9342440357473</v>
      </c>
      <c r="L83" s="58">
        <f>'[2]By company'!$Y$555</f>
        <v>455.37404693000008</v>
      </c>
      <c r="M83" s="58">
        <f>'[2]By company'!$Z$555</f>
        <v>484.89340971000001</v>
      </c>
      <c r="N83" s="58">
        <f>'[2]By company'!$AA$555</f>
        <v>470.78976732999985</v>
      </c>
      <c r="O83" s="58">
        <f>'[2]By company'!$AB$555</f>
        <v>476.65107525885321</v>
      </c>
      <c r="P83" s="58">
        <f>'[2]By company'!$AD$555</f>
        <v>532.93625747503449</v>
      </c>
      <c r="Q83" s="58">
        <f>'[2]By company'!$AE$555</f>
        <v>587.897576465366</v>
      </c>
      <c r="R83" s="58">
        <f>'[2]By company'!$AF$555</f>
        <v>588.8075018193241</v>
      </c>
      <c r="S83" s="58">
        <f>'[2]By company'!$AG$555</f>
        <v>500.48009495999997</v>
      </c>
      <c r="T83" s="58">
        <f>'[7]By company'!AI617</f>
        <v>535.61234674784077</v>
      </c>
      <c r="U83" s="58">
        <f>'[7]By company'!AJ617</f>
        <v>550.61959777100537</v>
      </c>
      <c r="V83" s="58">
        <f>'[7]By company'!AK617</f>
        <v>507.86978400069376</v>
      </c>
      <c r="W83" s="58">
        <f>'[7]By company'!AL617</f>
        <v>478.52745070207629</v>
      </c>
      <c r="X83" s="58">
        <f>'[5]By company'!$AN$617</f>
        <v>483.2373484050687</v>
      </c>
      <c r="Y83" s="58">
        <f>'[14]By company'!$AO$617</f>
        <v>642.48842441127999</v>
      </c>
      <c r="Z83" s="58">
        <f>'[6]By company'!$AP$617</f>
        <v>598.06706457081748</v>
      </c>
      <c r="AA83" s="58">
        <f>'[7]By company'!$AQ$617</f>
        <v>576.35341972748336</v>
      </c>
      <c r="AB83" s="58">
        <f>'[9]By company'!$AS$617</f>
        <v>657.5700415216553</v>
      </c>
      <c r="AC83" s="58">
        <f>'[10]By company'!$AT$629</f>
        <v>712.85777126490063</v>
      </c>
      <c r="AD83" s="58">
        <f>'[11]By company'!$AU$651</f>
        <v>753.88639997367238</v>
      </c>
      <c r="AE83" s="58">
        <f t="shared" si="146"/>
        <v>715.97315900915862</v>
      </c>
      <c r="AF83" s="58">
        <f>'[12]By company'!$AX$692</f>
        <v>846.20123486205944</v>
      </c>
      <c r="AG83" s="19">
        <f>'[8]By company'!$AY$725</f>
        <v>882.87345019085615</v>
      </c>
      <c r="AH83" s="58">
        <f t="shared" si="140"/>
        <v>1125.7257728163486</v>
      </c>
      <c r="AI83" s="58">
        <f t="shared" si="141"/>
        <v>1174.4204842983008</v>
      </c>
      <c r="AJ83" s="58">
        <f t="shared" si="142"/>
        <v>1370.4278127865559</v>
      </c>
      <c r="AK83" s="58">
        <f t="shared" si="143"/>
        <v>1469.859558982831</v>
      </c>
      <c r="AL83" s="58">
        <f>AF83+AG83</f>
        <v>1729.0746850529156</v>
      </c>
      <c r="AM83" s="27">
        <f t="shared" si="125"/>
        <v>0</v>
      </c>
      <c r="AN83" s="27">
        <f t="shared" si="126"/>
        <v>0</v>
      </c>
      <c r="AO83" s="38">
        <f t="shared" si="127"/>
        <v>0</v>
      </c>
      <c r="AP83" s="27">
        <f t="shared" si="128"/>
        <v>0</v>
      </c>
      <c r="AQ83" s="29">
        <f t="shared" si="144"/>
        <v>0.28778364203266638</v>
      </c>
      <c r="AR83" s="23">
        <f t="shared" si="144"/>
        <v>0.22187387423695298</v>
      </c>
      <c r="AS83" s="23">
        <f t="shared" si="144"/>
        <v>0.23342256252239388</v>
      </c>
      <c r="AT83" s="23">
        <f t="shared" si="144"/>
        <v>0.25318080075350941</v>
      </c>
      <c r="AU83" s="23">
        <f t="shared" si="144"/>
        <v>0.29431893346248922</v>
      </c>
      <c r="AV83" s="23">
        <f t="shared" si="144"/>
        <v>0.30278229698427189</v>
      </c>
      <c r="AW83" s="23">
        <f t="shared" si="144"/>
        <v>0.31879519840237047</v>
      </c>
      <c r="AX83" s="23">
        <f t="shared" si="144"/>
        <v>0.33660406781251434</v>
      </c>
      <c r="AY83" s="29">
        <f t="shared" si="144"/>
        <v>0.32408460956763746</v>
      </c>
      <c r="AZ83" s="25">
        <f t="shared" si="144"/>
        <v>0.34246880514739558</v>
      </c>
      <c r="BA83" s="23">
        <f t="shared" si="144"/>
        <v>0.24458035518401094</v>
      </c>
      <c r="BB83" s="23">
        <f t="shared" si="144"/>
        <v>0.25524819313783126</v>
      </c>
      <c r="BC83" s="23">
        <f t="shared" si="144"/>
        <v>0.25078430863491213</v>
      </c>
      <c r="BD83" s="23">
        <f t="shared" si="144"/>
        <v>0.26230733834158187</v>
      </c>
      <c r="BE83" s="23">
        <f t="shared" si="144"/>
        <v>0.28240296965818429</v>
      </c>
      <c r="BF83" s="23">
        <f t="shared" si="144"/>
        <v>0.29806882048953809</v>
      </c>
      <c r="BG83" s="23">
        <f t="shared" si="145"/>
        <v>0.29715375275953781</v>
      </c>
      <c r="BH83" s="23">
        <f t="shared" si="145"/>
        <v>0.29999778569749208</v>
      </c>
      <c r="BI83" s="23">
        <f t="shared" si="145"/>
        <v>0.32585864459100855</v>
      </c>
      <c r="BJ83" s="23">
        <f t="shared" si="145"/>
        <v>0.29886884645546236</v>
      </c>
      <c r="BK83" s="23">
        <f t="shared" si="145"/>
        <v>0.28791885770645015</v>
      </c>
      <c r="BL83" s="23">
        <f t="shared" si="145"/>
        <v>0.29995955562923438</v>
      </c>
      <c r="BM83" s="23">
        <f t="shared" si="145"/>
        <v>0.30134161182553948</v>
      </c>
      <c r="BN83" s="23">
        <f t="shared" si="145"/>
        <v>0.34016770548636183</v>
      </c>
      <c r="BO83" s="23">
        <f t="shared" si="145"/>
        <v>0.31848440881317236</v>
      </c>
      <c r="BP83" s="23">
        <f t="shared" si="145"/>
        <v>0.3124021660843927</v>
      </c>
      <c r="BQ83" s="23">
        <f t="shared" si="145"/>
        <v>0.3221855512239894</v>
      </c>
      <c r="BR83" s="23">
        <f t="shared" si="145"/>
        <v>0.34129410503714663</v>
      </c>
      <c r="BS83" s="23">
        <f t="shared" si="145"/>
        <v>0.34684909440908673</v>
      </c>
      <c r="BT83" s="23">
        <f t="shared" si="145"/>
        <v>0.33536925420927388</v>
      </c>
      <c r="BU83" s="23">
        <f t="shared" si="145"/>
        <v>0.35053682152403864</v>
      </c>
      <c r="BV83" s="26">
        <f t="shared" si="145"/>
        <v>0.33718297820554805</v>
      </c>
      <c r="BX83" s="53"/>
      <c r="BY83" s="53"/>
    </row>
    <row r="84" spans="1:77" s="21" customFormat="1">
      <c r="A84" s="28" t="str">
        <f>A78</f>
        <v>Asia</v>
      </c>
      <c r="B84" s="58">
        <f>'[1]Segment Analysis in THB'!B84/31.701</f>
        <v>1546.4944121636549</v>
      </c>
      <c r="C84" s="58">
        <f>'[1]Segment Analysis in THB'!C84/30.4967</f>
        <v>2520.0630671187391</v>
      </c>
      <c r="D84" s="58">
        <f>'[2]By company'!$X$554</f>
        <v>2256.744556119274</v>
      </c>
      <c r="E84" s="58">
        <f>'[2]By company'!$AC$554</f>
        <v>2573.4308553279434</v>
      </c>
      <c r="F84" s="58">
        <f>'[2]By company'!$AH$554</f>
        <v>2524.0388060664</v>
      </c>
      <c r="G84" s="58">
        <f>'[7]By company'!$AM$616</f>
        <v>2252.5726016019107</v>
      </c>
      <c r="H84" s="58">
        <f>'[7]By company'!$AR$616</f>
        <v>2200.6439595972492</v>
      </c>
      <c r="I84" s="59">
        <f>'[13]By company'!$AW$670</f>
        <v>2434.2790542132238</v>
      </c>
      <c r="J84" s="58">
        <f>'[8]By company'!$BC$724</f>
        <v>2270.1193493189635</v>
      </c>
      <c r="K84" s="60">
        <f>'[8]By company'!$BB$724</f>
        <v>2675.7391086935468</v>
      </c>
      <c r="L84" s="58">
        <f>'[2]By company'!$Y$554</f>
        <v>618.30846801000087</v>
      </c>
      <c r="M84" s="58">
        <f>'[2]By company'!$Z$554</f>
        <v>636.49421589999974</v>
      </c>
      <c r="N84" s="58">
        <f>'[2]By company'!$AA$554</f>
        <v>658.27236723999897</v>
      </c>
      <c r="O84" s="58">
        <f>'[2]By company'!$AB$554</f>
        <v>660.35580417794313</v>
      </c>
      <c r="P84" s="58">
        <f>'[2]By company'!$AD$554</f>
        <v>635.23106453182231</v>
      </c>
      <c r="Q84" s="58">
        <f>'[2]By company'!$AE$554</f>
        <v>647.59782769798096</v>
      </c>
      <c r="R84" s="58">
        <f>'[2]By company'!$AF$554</f>
        <v>673.49837886438877</v>
      </c>
      <c r="S84" s="58">
        <f>'[2]By company'!$AG$554</f>
        <v>567.7115349722078</v>
      </c>
      <c r="T84" s="58">
        <f>'[7]By company'!AI616</f>
        <v>548.45632560812396</v>
      </c>
      <c r="U84" s="58">
        <f>'[7]By company'!AJ616</f>
        <v>616.01513606546996</v>
      </c>
      <c r="V84" s="58">
        <f>'[7]By company'!AK616</f>
        <v>547.61873684027398</v>
      </c>
      <c r="W84" s="58">
        <f>'[7]By company'!AL616</f>
        <v>540.48240308804316</v>
      </c>
      <c r="X84" s="58">
        <f>'[5]By company'!$AN$616</f>
        <v>533.72233913795196</v>
      </c>
      <c r="Y84" s="58">
        <f>'[14]By company'!$AO$616</f>
        <v>582.61458012738058</v>
      </c>
      <c r="Z84" s="58">
        <f>'[6]By company'!$AP$616</f>
        <v>552.4711324718088</v>
      </c>
      <c r="AA84" s="58">
        <f>'[7]By company'!$AQ$616</f>
        <v>531.83590786010814</v>
      </c>
      <c r="AB84" s="58">
        <f>'[9]By company'!$AS$616</f>
        <v>607.87448660532414</v>
      </c>
      <c r="AC84" s="58">
        <f>'[10]By company'!$AT$628</f>
        <v>577.93782238172253</v>
      </c>
      <c r="AD84" s="58">
        <f>'[11]By company'!$AU$650</f>
        <v>611.50724732789581</v>
      </c>
      <c r="AE84" s="58">
        <f t="shared" si="146"/>
        <v>636.95949789828137</v>
      </c>
      <c r="AF84" s="58">
        <f>'[12]By company'!$AX$691</f>
        <v>689.35850278483588</v>
      </c>
      <c r="AG84" s="19">
        <f>'[8]By company'!$AY$724</f>
        <v>737.91386068253348</v>
      </c>
      <c r="AH84" s="58">
        <f t="shared" si="140"/>
        <v>1116.3369192653327</v>
      </c>
      <c r="AI84" s="58">
        <f t="shared" si="141"/>
        <v>1084.3070403319171</v>
      </c>
      <c r="AJ84" s="58">
        <f t="shared" si="142"/>
        <v>1185.8123089870467</v>
      </c>
      <c r="AK84" s="58">
        <f t="shared" si="143"/>
        <v>1248.4667452261772</v>
      </c>
      <c r="AL84" s="58">
        <f>AF84+AG84</f>
        <v>1427.2723634673694</v>
      </c>
      <c r="AM84" s="83">
        <f t="shared" si="125"/>
        <v>0</v>
      </c>
      <c r="AN84" s="83">
        <f t="shared" si="126"/>
        <v>0</v>
      </c>
      <c r="AO84" s="38">
        <f t="shared" si="127"/>
        <v>0</v>
      </c>
      <c r="AP84" s="27">
        <f t="shared" si="128"/>
        <v>0</v>
      </c>
      <c r="AQ84" s="29">
        <f t="shared" si="144"/>
        <v>0.50615766751326718</v>
      </c>
      <c r="AR84" s="23">
        <f t="shared" si="144"/>
        <v>0.41297828722272406</v>
      </c>
      <c r="AS84" s="23">
        <f t="shared" si="144"/>
        <v>0.3329177443197841</v>
      </c>
      <c r="AT84" s="23">
        <f t="shared" si="144"/>
        <v>0.34515040533639596</v>
      </c>
      <c r="AU84" s="23">
        <f t="shared" si="144"/>
        <v>0.33612289311066562</v>
      </c>
      <c r="AV84" s="23">
        <f t="shared" si="144"/>
        <v>0.32906952834322545</v>
      </c>
      <c r="AW84" s="23">
        <f t="shared" si="144"/>
        <v>0.30500439941276952</v>
      </c>
      <c r="AX84" s="23">
        <f t="shared" si="144"/>
        <v>0.28848779175767864</v>
      </c>
      <c r="AY84" s="29">
        <f t="shared" si="144"/>
        <v>0.28909807466273635</v>
      </c>
      <c r="AZ84" s="25">
        <f t="shared" si="144"/>
        <v>0.28645702147486723</v>
      </c>
      <c r="BA84" s="23">
        <f t="shared" si="144"/>
        <v>0.33209205869041125</v>
      </c>
      <c r="BB84" s="23">
        <f t="shared" si="144"/>
        <v>0.33505095201916724</v>
      </c>
      <c r="BC84" s="23">
        <f t="shared" si="144"/>
        <v>0.35065413899710851</v>
      </c>
      <c r="BD84" s="23">
        <f t="shared" si="144"/>
        <v>0.36340246008731486</v>
      </c>
      <c r="BE84" s="23">
        <f t="shared" si="144"/>
        <v>0.33660899690488771</v>
      </c>
      <c r="BF84" s="23">
        <f t="shared" si="144"/>
        <v>0.32833733014188726</v>
      </c>
      <c r="BG84" s="23">
        <f t="shared" si="145"/>
        <v>0.33989473663062958</v>
      </c>
      <c r="BH84" s="23">
        <f t="shared" si="145"/>
        <v>0.34029765643366616</v>
      </c>
      <c r="BI84" s="23">
        <f t="shared" si="145"/>
        <v>0.33367273171573614</v>
      </c>
      <c r="BJ84" s="23">
        <f t="shared" si="145"/>
        <v>0.33436465730658466</v>
      </c>
      <c r="BK84" s="23">
        <f t="shared" si="145"/>
        <v>0.31045312427857574</v>
      </c>
      <c r="BL84" s="23">
        <f t="shared" si="145"/>
        <v>0.33879532139243002</v>
      </c>
      <c r="BM84" s="23">
        <f t="shared" si="145"/>
        <v>0.33282350893191165</v>
      </c>
      <c r="BN84" s="23">
        <f t="shared" si="145"/>
        <v>0.3084672927554018</v>
      </c>
      <c r="BO84" s="23">
        <f t="shared" si="145"/>
        <v>0.29420353073261918</v>
      </c>
      <c r="BP84" s="23">
        <f t="shared" si="145"/>
        <v>0.28827223701651017</v>
      </c>
      <c r="BQ84" s="23">
        <f t="shared" si="145"/>
        <v>0.29783652565547453</v>
      </c>
      <c r="BR84" s="23">
        <f t="shared" si="145"/>
        <v>0.27669863443712078</v>
      </c>
      <c r="BS84" s="23">
        <f t="shared" si="145"/>
        <v>0.28134309753787995</v>
      </c>
      <c r="BT84" s="23">
        <f t="shared" si="145"/>
        <v>0.29835843576494692</v>
      </c>
      <c r="BU84" s="23">
        <f t="shared" si="145"/>
        <v>0.28556509787669776</v>
      </c>
      <c r="BV84" s="26">
        <f t="shared" si="145"/>
        <v>0.281820676734931</v>
      </c>
      <c r="BX84" s="53"/>
      <c r="BY84" s="53"/>
    </row>
    <row r="85" spans="1:77" s="91" customFormat="1">
      <c r="A85" s="28" t="s">
        <v>39</v>
      </c>
      <c r="B85" s="55">
        <f>B81-SUM(B82:B84)</f>
        <v>1.0296205159647798E-3</v>
      </c>
      <c r="C85" s="55">
        <f>C81-SUM(C82:C84)</f>
        <v>-0.22289206752247992</v>
      </c>
      <c r="D85" s="48">
        <f>D81-SUM(D82:D84)</f>
        <v>-4.2220494833600242E-5</v>
      </c>
      <c r="E85" s="48">
        <f t="shared" ref="E85:G85" si="147">E81-SUM(E82:E84)</f>
        <v>-9.9502176453825086E-6</v>
      </c>
      <c r="F85" s="48">
        <f t="shared" si="147"/>
        <v>6.3226612355720135E-3</v>
      </c>
      <c r="G85" s="48">
        <f t="shared" si="147"/>
        <v>-1.2081824834240251E-3</v>
      </c>
      <c r="H85" s="48">
        <f>H81-SUM(H82:H84)</f>
        <v>-1.3232809524197364E-3</v>
      </c>
      <c r="I85" s="86">
        <f>I81-SUM(I82:I84)</f>
        <v>-1.2776456060237251E-5</v>
      </c>
      <c r="J85" s="48">
        <f t="shared" ref="J85:AC85" si="148">J81-SUM(J82:J84)</f>
        <v>-1.3980068906676024E-3</v>
      </c>
      <c r="K85" s="87">
        <f t="shared" si="148"/>
        <v>-2.0347990357549861E-5</v>
      </c>
      <c r="L85" s="48">
        <f t="shared" si="148"/>
        <v>4.9520733705321618E-4</v>
      </c>
      <c r="M85" s="48">
        <f t="shared" si="148"/>
        <v>-5.0599957853592059E-4</v>
      </c>
      <c r="N85" s="48">
        <f t="shared" si="148"/>
        <v>1.4643406757386401E-5</v>
      </c>
      <c r="O85" s="48">
        <f t="shared" si="148"/>
        <v>-1.3801382692690822E-5</v>
      </c>
      <c r="P85" s="48">
        <f t="shared" si="148"/>
        <v>1.9371765938558383E-4</v>
      </c>
      <c r="Q85" s="48">
        <f t="shared" si="148"/>
        <v>4.3956829993021529E-3</v>
      </c>
      <c r="R85" s="48">
        <f t="shared" si="148"/>
        <v>5.7830193484278425E-3</v>
      </c>
      <c r="S85" s="48">
        <f t="shared" si="148"/>
        <v>-4.0497587722256867E-3</v>
      </c>
      <c r="T85" s="48">
        <f t="shared" si="148"/>
        <v>1.0278649708652665E-3</v>
      </c>
      <c r="U85" s="48">
        <f t="shared" si="148"/>
        <v>-1.0228534363250219E-3</v>
      </c>
      <c r="V85" s="48">
        <f t="shared" si="148"/>
        <v>1.1014927349606296E-3</v>
      </c>
      <c r="W85" s="48">
        <f t="shared" si="148"/>
        <v>0</v>
      </c>
      <c r="X85" s="44">
        <f t="shared" si="148"/>
        <v>0</v>
      </c>
      <c r="Y85" s="48">
        <f t="shared" si="148"/>
        <v>0</v>
      </c>
      <c r="Z85" s="44">
        <f t="shared" si="148"/>
        <v>0</v>
      </c>
      <c r="AA85" s="48">
        <f t="shared" si="148"/>
        <v>-1.3618865889384324E-3</v>
      </c>
      <c r="AB85" s="48">
        <f t="shared" si="148"/>
        <v>-2.7127457487949869E-3</v>
      </c>
      <c r="AC85" s="48">
        <f t="shared" si="148"/>
        <v>2.7065521585427632E-3</v>
      </c>
      <c r="AD85" s="48">
        <f>AD81-SUM(AD82:AD84)</f>
        <v>-1.8375436411588453E-5</v>
      </c>
      <c r="AE85" s="48">
        <f>AE81-SUM(AE82:AE84)</f>
        <v>1.1792569694080157E-5</v>
      </c>
      <c r="AF85" s="48">
        <f>AF81-SUM(AF82:AF84)</f>
        <v>5.8260984587832354E-6</v>
      </c>
      <c r="AG85" s="49">
        <f>AG81-SUM(AG82:AG84)</f>
        <v>-1.9591222098824801E-5</v>
      </c>
      <c r="AH85" s="48"/>
      <c r="AI85" s="48"/>
      <c r="AJ85" s="48"/>
      <c r="AK85" s="48"/>
      <c r="AL85" s="48">
        <f>AL81-SUM(AL82:AL84)</f>
        <v>-1.3765123185294215E-5</v>
      </c>
      <c r="AM85" s="50">
        <f t="shared" si="125"/>
        <v>-2.2737367544323206E-13</v>
      </c>
      <c r="AN85" s="50">
        <f t="shared" si="126"/>
        <v>6.8212102632969618E-13</v>
      </c>
      <c r="AO85" s="44">
        <f t="shared" si="127"/>
        <v>-2.3146867529248993E-3</v>
      </c>
      <c r="AP85" s="44">
        <f t="shared" si="128"/>
        <v>3.8605636518695974E-5</v>
      </c>
      <c r="AQ85" s="52">
        <f t="shared" ref="AQ85:BV85" si="149">AQ81-SUM(AQ82:AQ84)</f>
        <v>3.3698816792604447E-7</v>
      </c>
      <c r="AR85" s="44">
        <f t="shared" si="149"/>
        <v>-3.6526698669714364E-5</v>
      </c>
      <c r="AS85" s="48">
        <f t="shared" si="149"/>
        <v>-6.2284195578854451E-9</v>
      </c>
      <c r="AT85" s="48">
        <f t="shared" si="149"/>
        <v>-1.3345302640743739E-9</v>
      </c>
      <c r="AU85" s="48">
        <f t="shared" si="149"/>
        <v>8.4198039318472695E-7</v>
      </c>
      <c r="AV85" s="48">
        <f t="shared" si="149"/>
        <v>-1.7649865746705018E-7</v>
      </c>
      <c r="AW85" s="48">
        <f t="shared" si="149"/>
        <v>-1.8340382168524627E-7</v>
      </c>
      <c r="AX85" s="48">
        <f t="shared" si="149"/>
        <v>-1.5141450315780958E-9</v>
      </c>
      <c r="AY85" s="89">
        <f t="shared" si="149"/>
        <v>-1.7803517704528815E-7</v>
      </c>
      <c r="AZ85" s="119">
        <f t="shared" si="149"/>
        <v>-2.1783981285494747E-9</v>
      </c>
      <c r="BA85" s="44">
        <f t="shared" si="149"/>
        <v>2.6597472380096576E-7</v>
      </c>
      <c r="BB85" s="44">
        <f t="shared" si="149"/>
        <v>-2.6635849348366492E-7</v>
      </c>
      <c r="BC85" s="44">
        <f t="shared" si="149"/>
        <v>7.8003747905341925E-9</v>
      </c>
      <c r="BD85" s="44">
        <f t="shared" si="149"/>
        <v>-7.5950821187831252E-9</v>
      </c>
      <c r="BE85" s="44">
        <f t="shared" si="149"/>
        <v>1.0265100458539678E-7</v>
      </c>
      <c r="BF85" s="44">
        <f t="shared" si="149"/>
        <v>2.2286467904475415E-6</v>
      </c>
      <c r="BG85" s="44">
        <f t="shared" si="149"/>
        <v>2.9185190344449552E-6</v>
      </c>
      <c r="BH85" s="44">
        <f t="shared" si="149"/>
        <v>-2.4275064611778419E-6</v>
      </c>
      <c r="BI85" s="44">
        <f t="shared" si="149"/>
        <v>6.253378741494231E-7</v>
      </c>
      <c r="BJ85" s="44">
        <f t="shared" si="149"/>
        <v>-5.5519096631151399E-7</v>
      </c>
      <c r="BK85" s="44">
        <f t="shared" si="149"/>
        <v>6.2445244830566793E-7</v>
      </c>
      <c r="BL85" s="44">
        <f t="shared" si="149"/>
        <v>0</v>
      </c>
      <c r="BM85" s="44">
        <f t="shared" si="149"/>
        <v>0</v>
      </c>
      <c r="BN85" s="44">
        <f t="shared" si="149"/>
        <v>0</v>
      </c>
      <c r="BO85" s="44">
        <f t="shared" si="149"/>
        <v>0</v>
      </c>
      <c r="BP85" s="48">
        <f t="shared" si="149"/>
        <v>-7.3818651147306014E-7</v>
      </c>
      <c r="BQ85" s="48">
        <f t="shared" si="149"/>
        <v>-1.3291473595078429E-6</v>
      </c>
      <c r="BR85" s="48">
        <f t="shared" si="149"/>
        <v>1.2958129012030639E-6</v>
      </c>
      <c r="BS85" s="48">
        <f t="shared" si="149"/>
        <v>-8.4541960099215885E-9</v>
      </c>
      <c r="BT85" s="48">
        <f t="shared" si="149"/>
        <v>5.5237620033565804E-9</v>
      </c>
      <c r="BU85" s="48">
        <f t="shared" si="149"/>
        <v>2.4134472198511503E-9</v>
      </c>
      <c r="BV85" s="49">
        <f t="shared" si="149"/>
        <v>-7.482189534613326E-9</v>
      </c>
      <c r="BX85" s="53"/>
      <c r="BY85" s="53"/>
    </row>
    <row r="86" spans="1:77" s="21" customFormat="1" ht="25.5">
      <c r="A86" s="15" t="s">
        <v>48</v>
      </c>
      <c r="B86" s="16"/>
      <c r="C86" s="16"/>
      <c r="D86" s="16"/>
      <c r="E86" s="16"/>
      <c r="F86" s="16"/>
      <c r="G86" s="16"/>
      <c r="H86" s="16"/>
      <c r="I86" s="78"/>
      <c r="J86" s="16"/>
      <c r="K86" s="60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9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20"/>
      <c r="AZ86" s="25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9"/>
      <c r="BX86" s="53"/>
      <c r="BY86" s="53"/>
    </row>
    <row r="87" spans="1:77" s="21" customFormat="1">
      <c r="A87" s="22" t="s">
        <v>49</v>
      </c>
      <c r="B87" s="58">
        <f t="shared" ref="B87:Z87" si="150">B35</f>
        <v>3055.3610296205165</v>
      </c>
      <c r="C87" s="58">
        <f t="shared" si="150"/>
        <v>6102.1684313384721</v>
      </c>
      <c r="D87" s="58">
        <f t="shared" si="150"/>
        <v>6778.685109531315</v>
      </c>
      <c r="E87" s="58">
        <f t="shared" si="150"/>
        <v>7455.9693847665785</v>
      </c>
      <c r="F87" s="58">
        <f t="shared" si="150"/>
        <v>7509.2737144666353</v>
      </c>
      <c r="G87" s="58">
        <f t="shared" si="150"/>
        <v>6845.2786040171941</v>
      </c>
      <c r="H87" s="58">
        <f t="shared" si="150"/>
        <v>7215.1220239255199</v>
      </c>
      <c r="I87" s="59">
        <f t="shared" si="150"/>
        <v>8438.0660941727037</v>
      </c>
      <c r="J87" s="58">
        <f t="shared" si="150"/>
        <v>7852.4194668791861</v>
      </c>
      <c r="K87" s="60">
        <f t="shared" si="150"/>
        <v>9340.8047563892833</v>
      </c>
      <c r="L87" s="58">
        <f t="shared" si="150"/>
        <v>1861.8586377773379</v>
      </c>
      <c r="M87" s="58">
        <f t="shared" si="150"/>
        <v>1899.6937990004214</v>
      </c>
      <c r="N87" s="58">
        <f t="shared" si="150"/>
        <v>1877.2696341834057</v>
      </c>
      <c r="O87" s="58">
        <f t="shared" si="150"/>
        <v>1817.1473138054134</v>
      </c>
      <c r="P87" s="58">
        <f t="shared" si="150"/>
        <v>1887.1482057008513</v>
      </c>
      <c r="Q87" s="58">
        <f t="shared" si="150"/>
        <v>1972.3551611329997</v>
      </c>
      <c r="R87" s="58">
        <f t="shared" si="150"/>
        <v>1981.4910508493485</v>
      </c>
      <c r="S87" s="58">
        <f t="shared" si="150"/>
        <v>1668.2792967834357</v>
      </c>
      <c r="T87" s="58">
        <f t="shared" si="150"/>
        <v>1643.6953741709021</v>
      </c>
      <c r="U87" s="58">
        <f t="shared" si="150"/>
        <v>1842.3452437457681</v>
      </c>
      <c r="V87" s="58">
        <f t="shared" si="150"/>
        <v>1763.9337278786243</v>
      </c>
      <c r="W87" s="58">
        <f t="shared" si="150"/>
        <v>1595.3065729086529</v>
      </c>
      <c r="X87" s="58">
        <f t="shared" si="150"/>
        <v>1603.6197107913426</v>
      </c>
      <c r="Y87" s="58">
        <f t="shared" si="150"/>
        <v>1888.740212692057</v>
      </c>
      <c r="Z87" s="58">
        <f t="shared" si="150"/>
        <v>1877.8535087463338</v>
      </c>
      <c r="AA87" s="58">
        <f>AA35</f>
        <v>1844.9085259280391</v>
      </c>
      <c r="AB87" s="58">
        <f>AB35</f>
        <v>2040.9668870113308</v>
      </c>
      <c r="AC87" s="58">
        <f t="shared" ref="AC87:AG87" si="151">AC35</f>
        <v>2088.690547958081</v>
      </c>
      <c r="AD87" s="58">
        <f t="shared" si="151"/>
        <v>2173.5285232848573</v>
      </c>
      <c r="AE87" s="58">
        <f t="shared" si="151"/>
        <v>2134.8801359184345</v>
      </c>
      <c r="AF87" s="58">
        <f t="shared" si="151"/>
        <v>2414.0152557526108</v>
      </c>
      <c r="AG87" s="19">
        <f t="shared" si="151"/>
        <v>2618.3808414333807</v>
      </c>
      <c r="AH87" s="58">
        <f t="shared" ref="AH87:AH92" si="152">X87+Y87</f>
        <v>3492.3599234833996</v>
      </c>
      <c r="AI87" s="58">
        <f t="shared" ref="AI87:AI92" si="153">Z87+AA87</f>
        <v>3722.7620346743729</v>
      </c>
      <c r="AJ87" s="58">
        <f t="shared" ref="AJ87:AJ92" si="154">AB87+AC87</f>
        <v>4129.657434969412</v>
      </c>
      <c r="AK87" s="58">
        <f t="shared" ref="AK87:AK92" si="155">AD87+AE87</f>
        <v>4308.4086592032918</v>
      </c>
      <c r="AL87" s="58">
        <f>AF87+AG87</f>
        <v>5032.3960971859915</v>
      </c>
      <c r="AM87" s="27">
        <f t="shared" ref="AM87:AM93" si="156">E87-SUM(L87:O87)</f>
        <v>0</v>
      </c>
      <c r="AN87" s="27">
        <f t="shared" ref="AN87:AN93" si="157">F87-SUM(P87:S87)</f>
        <v>0</v>
      </c>
      <c r="AO87" s="38">
        <f t="shared" ref="AO87:AO92" si="158">G87-SUM(T87:W87)</f>
        <v>-2.3146867533796467E-3</v>
      </c>
      <c r="AP87" s="38"/>
      <c r="AQ87" s="29">
        <f t="shared" ref="AQ87:BV87" si="159">B87/B$81</f>
        <v>1</v>
      </c>
      <c r="AR87" s="23">
        <f t="shared" si="159"/>
        <v>1</v>
      </c>
      <c r="AS87" s="23">
        <f t="shared" si="159"/>
        <v>1</v>
      </c>
      <c r="AT87" s="23">
        <f t="shared" si="159"/>
        <v>1</v>
      </c>
      <c r="AU87" s="23">
        <f t="shared" si="159"/>
        <v>1</v>
      </c>
      <c r="AV87" s="23">
        <f t="shared" si="159"/>
        <v>1</v>
      </c>
      <c r="AW87" s="23">
        <f t="shared" si="159"/>
        <v>1</v>
      </c>
      <c r="AX87" s="23">
        <f t="shared" si="159"/>
        <v>1</v>
      </c>
      <c r="AY87" s="29">
        <f t="shared" si="159"/>
        <v>1</v>
      </c>
      <c r="AZ87" s="25">
        <f t="shared" si="159"/>
        <v>1</v>
      </c>
      <c r="BA87" s="23">
        <f t="shared" si="159"/>
        <v>1</v>
      </c>
      <c r="BB87" s="23">
        <f t="shared" si="159"/>
        <v>1</v>
      </c>
      <c r="BC87" s="23">
        <f t="shared" si="159"/>
        <v>1</v>
      </c>
      <c r="BD87" s="23">
        <f t="shared" si="159"/>
        <v>1</v>
      </c>
      <c r="BE87" s="23">
        <f t="shared" si="159"/>
        <v>1</v>
      </c>
      <c r="BF87" s="23">
        <f t="shared" si="159"/>
        <v>1</v>
      </c>
      <c r="BG87" s="23">
        <f t="shared" si="159"/>
        <v>1</v>
      </c>
      <c r="BH87" s="23">
        <f t="shared" si="159"/>
        <v>1</v>
      </c>
      <c r="BI87" s="23">
        <f t="shared" si="159"/>
        <v>1</v>
      </c>
      <c r="BJ87" s="23">
        <f t="shared" si="159"/>
        <v>1</v>
      </c>
      <c r="BK87" s="23">
        <f t="shared" si="159"/>
        <v>1</v>
      </c>
      <c r="BL87" s="23">
        <f t="shared" si="159"/>
        <v>1</v>
      </c>
      <c r="BM87" s="23">
        <f t="shared" si="159"/>
        <v>1</v>
      </c>
      <c r="BN87" s="23">
        <f t="shared" si="159"/>
        <v>1</v>
      </c>
      <c r="BO87" s="23">
        <f t="shared" si="159"/>
        <v>1</v>
      </c>
      <c r="BP87" s="23">
        <f t="shared" si="159"/>
        <v>1</v>
      </c>
      <c r="BQ87" s="23">
        <f t="shared" si="159"/>
        <v>1</v>
      </c>
      <c r="BR87" s="23">
        <f t="shared" si="159"/>
        <v>1</v>
      </c>
      <c r="BS87" s="23">
        <f t="shared" si="159"/>
        <v>1</v>
      </c>
      <c r="BT87" s="23">
        <f t="shared" si="159"/>
        <v>1</v>
      </c>
      <c r="BU87" s="23">
        <f t="shared" si="159"/>
        <v>1</v>
      </c>
      <c r="BV87" s="63">
        <f t="shared" si="159"/>
        <v>1</v>
      </c>
      <c r="BX87" s="53"/>
      <c r="BY87" s="53"/>
    </row>
    <row r="88" spans="1:77" s="21" customFormat="1">
      <c r="A88" s="28" t="s">
        <v>50</v>
      </c>
      <c r="B88" s="58">
        <v>438.74688419114869</v>
      </c>
      <c r="C88" s="58">
        <v>504.89914502712094</v>
      </c>
      <c r="D88" s="58">
        <v>480.0891399836234</v>
      </c>
      <c r="E88" s="58">
        <v>551.01907260481028</v>
      </c>
      <c r="F88" s="58">
        <v>463.43802759133393</v>
      </c>
      <c r="G88" s="58">
        <f>'[7]Conso USD'!$H$127</f>
        <v>431.17697469643218</v>
      </c>
      <c r="H88" s="58">
        <f>'[7]Conso USD'!$G$127</f>
        <v>419.07920313729392</v>
      </c>
      <c r="I88" s="59">
        <f>'[13]Conso USD'!$G$127</f>
        <v>525.22976237782541</v>
      </c>
      <c r="J88" s="58">
        <f>'[8]Conso USD'!$K$127</f>
        <v>467.29488956000381</v>
      </c>
      <c r="K88" s="60">
        <f>'[8]Conso USD'!$J$127</f>
        <v>583.48640680751146</v>
      </c>
      <c r="L88" s="58">
        <v>148.22740615352095</v>
      </c>
      <c r="M88" s="58">
        <v>140.25197130324611</v>
      </c>
      <c r="N88" s="58">
        <v>135.54162489254406</v>
      </c>
      <c r="O88" s="58">
        <v>126.99807025549916</v>
      </c>
      <c r="P88" s="58">
        <v>119.74823298287747</v>
      </c>
      <c r="Q88" s="58">
        <v>126.13385893690123</v>
      </c>
      <c r="R88" s="58">
        <v>115.3947099659643</v>
      </c>
      <c r="S88" s="58">
        <v>102.16122570559094</v>
      </c>
      <c r="T88" s="58">
        <f>'[7]Conso USD'!$AK$127</f>
        <v>98.289111875058254</v>
      </c>
      <c r="U88" s="58">
        <f>'[7]Conso USD'!$Y$127</f>
        <v>119.1988443053407</v>
      </c>
      <c r="V88" s="58">
        <f>'[7]Conso USD'!$M$127</f>
        <v>104.88902389830322</v>
      </c>
      <c r="W88" s="58">
        <f>'[7]Conso USD'!$D$127</f>
        <v>108.79999461773002</v>
      </c>
      <c r="X88" s="58">
        <f>'[5]Conso USD'!$B$127</f>
        <v>102.8017286534303</v>
      </c>
      <c r="Y88" s="58">
        <f>'[14]Conso USD'!$B$127</f>
        <v>112.06673770517727</v>
      </c>
      <c r="Z88" s="58">
        <f>'[6]Conso USD'!$B$127</f>
        <v>104.19100502142646</v>
      </c>
      <c r="AA88" s="58">
        <f>'[7]Conso USD'!$B$127</f>
        <v>100.01973175725988</v>
      </c>
      <c r="AB88" s="58">
        <f>'[9]Conso USD'!$B$127</f>
        <v>133.31510392951586</v>
      </c>
      <c r="AC88" s="58">
        <f>'[10]Conso USD'!$B$127</f>
        <v>129.76904885180156</v>
      </c>
      <c r="AD88" s="58">
        <f>'[11]Conso USD'!$B$127</f>
        <v>130.1996957977513</v>
      </c>
      <c r="AE88" s="58">
        <f t="shared" ref="AE88:AE92" si="160">I88-AB88-AC88-AD88</f>
        <v>131.94591379875664</v>
      </c>
      <c r="AF88" s="58">
        <f>'[12]Conso USD'!$B$127</f>
        <v>158.89969835936648</v>
      </c>
      <c r="AG88" s="19">
        <f>'[8]Conso USD'!$B$127</f>
        <v>162.44109885163692</v>
      </c>
      <c r="AH88" s="58">
        <f t="shared" si="152"/>
        <v>214.86846635860758</v>
      </c>
      <c r="AI88" s="58">
        <f t="shared" si="153"/>
        <v>204.21073677868634</v>
      </c>
      <c r="AJ88" s="58">
        <f t="shared" si="154"/>
        <v>263.08415278131741</v>
      </c>
      <c r="AK88" s="58">
        <f t="shared" si="155"/>
        <v>262.14560959650794</v>
      </c>
      <c r="AL88" s="58">
        <f t="shared" ref="AL88:AL92" si="161">AF88+AG88</f>
        <v>321.34079721100341</v>
      </c>
      <c r="AM88" s="27">
        <f t="shared" si="156"/>
        <v>0</v>
      </c>
      <c r="AN88" s="27">
        <f t="shared" si="157"/>
        <v>0</v>
      </c>
      <c r="AO88" s="38">
        <f t="shared" si="158"/>
        <v>0</v>
      </c>
      <c r="AP88" s="38"/>
      <c r="AQ88" s="29">
        <f t="shared" ref="AQ88:BF92" si="162">B88/B$87</f>
        <v>0.14359903132155946</v>
      </c>
      <c r="AR88" s="23">
        <f t="shared" si="162"/>
        <v>8.2740938849564738E-2</v>
      </c>
      <c r="AS88" s="23">
        <f t="shared" si="162"/>
        <v>7.082334290887532E-2</v>
      </c>
      <c r="AT88" s="23">
        <f t="shared" si="162"/>
        <v>7.3903076068231585E-2</v>
      </c>
      <c r="AU88" s="23">
        <f t="shared" si="162"/>
        <v>6.1715426180100397E-2</v>
      </c>
      <c r="AV88" s="23">
        <f t="shared" si="162"/>
        <v>6.2988959199322195E-2</v>
      </c>
      <c r="AW88" s="23">
        <f t="shared" si="162"/>
        <v>5.8083453300944478E-2</v>
      </c>
      <c r="AX88" s="23">
        <f t="shared" si="162"/>
        <v>6.2245277118716462E-2</v>
      </c>
      <c r="AY88" s="29">
        <f t="shared" si="162"/>
        <v>5.9509669794260547E-2</v>
      </c>
      <c r="AZ88" s="25">
        <f t="shared" si="162"/>
        <v>6.2466395779057042E-2</v>
      </c>
      <c r="BA88" s="23">
        <f t="shared" si="162"/>
        <v>7.9612599552924629E-2</v>
      </c>
      <c r="BB88" s="23">
        <f t="shared" si="162"/>
        <v>7.3828725122461164E-2</v>
      </c>
      <c r="BC88" s="23">
        <f t="shared" si="162"/>
        <v>7.2201468784479306E-2</v>
      </c>
      <c r="BD88" s="23">
        <f t="shared" si="162"/>
        <v>6.9888703733955254E-2</v>
      </c>
      <c r="BE88" s="23">
        <f t="shared" si="162"/>
        <v>6.3454599178343396E-2</v>
      </c>
      <c r="BF88" s="23">
        <f t="shared" si="162"/>
        <v>6.3950885430007903E-2</v>
      </c>
      <c r="BG88" s="23">
        <f t="shared" ref="BG88:BV92" si="163">R88/R$87</f>
        <v>5.8236301353216495E-2</v>
      </c>
      <c r="BH88" s="23">
        <f t="shared" si="163"/>
        <v>6.1237483377372864E-2</v>
      </c>
      <c r="BI88" s="23">
        <f t="shared" si="163"/>
        <v>5.9797644636334364E-2</v>
      </c>
      <c r="BJ88" s="23">
        <f t="shared" si="163"/>
        <v>6.4699515310708708E-2</v>
      </c>
      <c r="BK88" s="23">
        <f t="shared" si="163"/>
        <v>5.9463131885599166E-2</v>
      </c>
      <c r="BL88" s="23">
        <f t="shared" si="163"/>
        <v>6.8200054124618659E-2</v>
      </c>
      <c r="BM88" s="23">
        <f t="shared" si="163"/>
        <v>6.410605205313949E-2</v>
      </c>
      <c r="BN88" s="23">
        <f t="shared" si="163"/>
        <v>5.9334119616930504E-2</v>
      </c>
      <c r="BO88" s="23">
        <f t="shared" si="163"/>
        <v>5.5484096355836086E-2</v>
      </c>
      <c r="BP88" s="23">
        <f t="shared" si="163"/>
        <v>5.4213924620976663E-2</v>
      </c>
      <c r="BQ88" s="23">
        <f t="shared" si="163"/>
        <v>6.5319581997106524E-2</v>
      </c>
      <c r="BR88" s="23">
        <f t="shared" si="163"/>
        <v>6.2129380045629415E-2</v>
      </c>
      <c r="BS88" s="23">
        <f t="shared" si="163"/>
        <v>5.990245557071424E-2</v>
      </c>
      <c r="BT88" s="23">
        <f t="shared" si="163"/>
        <v>6.1804834650350499E-2</v>
      </c>
      <c r="BU88" s="23">
        <f t="shared" si="163"/>
        <v>6.5823816970794896E-2</v>
      </c>
      <c r="BV88" s="63">
        <f t="shared" si="163"/>
        <v>6.2038759328345745E-2</v>
      </c>
      <c r="BX88" s="53"/>
      <c r="BY88" s="53"/>
    </row>
    <row r="89" spans="1:77" s="21" customFormat="1">
      <c r="A89" s="28" t="s">
        <v>51</v>
      </c>
      <c r="B89" s="58">
        <v>771.19339644082652</v>
      </c>
      <c r="C89" s="58">
        <v>1448.5679481095922</v>
      </c>
      <c r="D89" s="58">
        <v>1360.3462620784508</v>
      </c>
      <c r="E89" s="58">
        <v>1409.0496913400821</v>
      </c>
      <c r="F89" s="58">
        <v>1532.6322489802908</v>
      </c>
      <c r="G89" s="58">
        <f>SUM('[7]Conso USD'!$H$128:$H$130)</f>
        <v>1315.6249018345834</v>
      </c>
      <c r="H89" s="58">
        <f>SUM('[7]Conso USD'!$G$128:$G$130)</f>
        <v>1408.5695673390453</v>
      </c>
      <c r="I89" s="59">
        <f>SUM('[13]Conso USD'!$G$128:$G$130)</f>
        <v>1548.19686558176</v>
      </c>
      <c r="J89" s="58">
        <f>SUM('[8]Conso USD'!$K$128:$K$130)</f>
        <v>1462.2554453382365</v>
      </c>
      <c r="K89" s="60">
        <f>SUM('[8]Conso USD'!$J$128:$J$130)</f>
        <v>1775.8565105809421</v>
      </c>
      <c r="L89" s="58">
        <v>337.73539215374706</v>
      </c>
      <c r="M89" s="58">
        <v>329.99187510725005</v>
      </c>
      <c r="N89" s="58">
        <v>370.95181461429797</v>
      </c>
      <c r="O89" s="58">
        <v>370.37060946478709</v>
      </c>
      <c r="P89" s="58">
        <v>351.11212704383826</v>
      </c>
      <c r="Q89" s="58">
        <v>401.06250093331448</v>
      </c>
      <c r="R89" s="58">
        <v>417.64664507559712</v>
      </c>
      <c r="S89" s="58">
        <v>362.81097592754088</v>
      </c>
      <c r="T89" s="58">
        <f>SUM('[7]Conso USD'!$AK$128:$AK$130)</f>
        <v>330.87514572011872</v>
      </c>
      <c r="U89" s="58">
        <f>SUM('[7]Conso USD'!$Y$128:$Y$130)</f>
        <v>373.03823551893169</v>
      </c>
      <c r="V89" s="58">
        <f>SUM('[7]Conso USD'!$M$128:$M$130)</f>
        <v>312.24386303598533</v>
      </c>
      <c r="W89" s="58">
        <f>SUM('[7]Conso USD'!$D$128:$D$130)</f>
        <v>299.46765755954755</v>
      </c>
      <c r="X89" s="58">
        <f>SUM('[5]Conso USD'!$B$128:$B$130)</f>
        <v>318.78566859369346</v>
      </c>
      <c r="Y89" s="58">
        <f>SUM('[14]Conso USD'!$B$128:$B$130)</f>
        <v>366.91220467463404</v>
      </c>
      <c r="Z89" s="58">
        <f>SUM('[6]Conso USD'!$B$128:$B$130)</f>
        <v>379.91676887811605</v>
      </c>
      <c r="AA89" s="58">
        <f>SUM('[7]Conso USD'!$B$128:$B$130)</f>
        <v>342.95492519260188</v>
      </c>
      <c r="AB89" s="58">
        <f>SUM('[9]Conso USD'!$B$128:$B$130)</f>
        <v>378.12999088704146</v>
      </c>
      <c r="AC89" s="58">
        <f>SUM('[10]Conso USD'!$B$128:$B$130)</f>
        <v>361.25376038047705</v>
      </c>
      <c r="AD89" s="58">
        <f>SUM('[11]Conso USD'!$B$128:$B$130)</f>
        <v>397.33747297878654</v>
      </c>
      <c r="AE89" s="58">
        <f t="shared" si="160"/>
        <v>411.47564133545495</v>
      </c>
      <c r="AF89" s="58">
        <f>SUM('[12]Conso USD'!$B$128:$B$130)</f>
        <v>456.02723658702655</v>
      </c>
      <c r="AG89" s="19">
        <f>'[8]Conso USD'!$B$128+'[8]Conso USD'!$B$129+'[8]Conso USD'!$B$130</f>
        <v>511.01615967967439</v>
      </c>
      <c r="AH89" s="58">
        <f t="shared" si="152"/>
        <v>685.6978732683275</v>
      </c>
      <c r="AI89" s="58">
        <f t="shared" si="153"/>
        <v>722.87169407071792</v>
      </c>
      <c r="AJ89" s="58">
        <f t="shared" si="154"/>
        <v>739.38375126751851</v>
      </c>
      <c r="AK89" s="58">
        <f t="shared" si="155"/>
        <v>808.81311431424149</v>
      </c>
      <c r="AL89" s="58">
        <f t="shared" si="161"/>
        <v>967.04339626670094</v>
      </c>
      <c r="AM89" s="27">
        <f t="shared" si="156"/>
        <v>0</v>
      </c>
      <c r="AN89" s="27">
        <f t="shared" si="157"/>
        <v>0</v>
      </c>
      <c r="AO89" s="38">
        <f t="shared" si="158"/>
        <v>0</v>
      </c>
      <c r="AP89" s="38"/>
      <c r="AQ89" s="29">
        <f t="shared" si="162"/>
        <v>0.25240663507991745</v>
      </c>
      <c r="AR89" s="23">
        <f t="shared" si="162"/>
        <v>0.23738576940457506</v>
      </c>
      <c r="AS89" s="23">
        <f t="shared" si="162"/>
        <v>0.20067996080326947</v>
      </c>
      <c r="AT89" s="23">
        <f t="shared" si="162"/>
        <v>0.18898276248544368</v>
      </c>
      <c r="AU89" s="23">
        <f t="shared" si="162"/>
        <v>0.20409859957930029</v>
      </c>
      <c r="AV89" s="23">
        <f t="shared" si="162"/>
        <v>0.19219450046379424</v>
      </c>
      <c r="AW89" s="23">
        <f t="shared" si="162"/>
        <v>0.19522463551804037</v>
      </c>
      <c r="AX89" s="23">
        <f t="shared" si="162"/>
        <v>0.18347768888074234</v>
      </c>
      <c r="AY89" s="29">
        <f t="shared" si="162"/>
        <v>0.18621718458952699</v>
      </c>
      <c r="AZ89" s="25">
        <f t="shared" si="162"/>
        <v>0.19011814901346946</v>
      </c>
      <c r="BA89" s="23">
        <f t="shared" si="162"/>
        <v>0.18139690377188414</v>
      </c>
      <c r="BB89" s="23">
        <f t="shared" si="162"/>
        <v>0.17370792876245886</v>
      </c>
      <c r="BC89" s="23">
        <f t="shared" si="162"/>
        <v>0.1976017764627927</v>
      </c>
      <c r="BD89" s="23">
        <f t="shared" si="162"/>
        <v>0.20381980406925207</v>
      </c>
      <c r="BE89" s="23">
        <f t="shared" si="162"/>
        <v>0.18605434696817669</v>
      </c>
      <c r="BF89" s="23">
        <f t="shared" si="162"/>
        <v>0.20334192788226241</v>
      </c>
      <c r="BG89" s="23">
        <f t="shared" si="163"/>
        <v>0.21077392446288193</v>
      </c>
      <c r="BH89" s="23">
        <f t="shared" si="163"/>
        <v>0.21747616039296713</v>
      </c>
      <c r="BI89" s="23">
        <f t="shared" si="163"/>
        <v>0.20129955399248828</v>
      </c>
      <c r="BJ89" s="23">
        <f t="shared" si="163"/>
        <v>0.20248009258052427</v>
      </c>
      <c r="BK89" s="23">
        <f t="shared" si="163"/>
        <v>0.17701564299215597</v>
      </c>
      <c r="BL89" s="23">
        <f t="shared" si="163"/>
        <v>0.18771793625443492</v>
      </c>
      <c r="BM89" s="23">
        <f t="shared" si="163"/>
        <v>0.19879131345696757</v>
      </c>
      <c r="BN89" s="23">
        <f t="shared" si="163"/>
        <v>0.19426292838424145</v>
      </c>
      <c r="BO89" s="23">
        <f t="shared" si="163"/>
        <v>0.20231438027972201</v>
      </c>
      <c r="BP89" s="23">
        <f t="shared" si="163"/>
        <v>0.18589264474241954</v>
      </c>
      <c r="BQ89" s="23">
        <f t="shared" si="163"/>
        <v>0.18527002730590711</v>
      </c>
      <c r="BR89" s="23">
        <f t="shared" si="163"/>
        <v>0.17295705231856454</v>
      </c>
      <c r="BS89" s="23">
        <f t="shared" si="163"/>
        <v>0.18280757244367318</v>
      </c>
      <c r="BT89" s="23">
        <f t="shared" si="163"/>
        <v>0.19273945848881882</v>
      </c>
      <c r="BU89" s="23">
        <f t="shared" si="163"/>
        <v>0.1889081833680675</v>
      </c>
      <c r="BV89" s="63">
        <f t="shared" si="163"/>
        <v>0.19516494758643618</v>
      </c>
      <c r="BX89" s="53"/>
      <c r="BY89" s="53"/>
    </row>
    <row r="90" spans="1:77" s="21" customFormat="1">
      <c r="A90" s="28" t="s">
        <v>52</v>
      </c>
      <c r="B90" s="58">
        <v>641.52328946159889</v>
      </c>
      <c r="C90" s="58">
        <v>2028.9871734752546</v>
      </c>
      <c r="D90" s="58">
        <v>2715.2577776121816</v>
      </c>
      <c r="E90" s="58">
        <v>2847.8742177219528</v>
      </c>
      <c r="F90" s="58">
        <v>2597.2550342576924</v>
      </c>
      <c r="G90" s="58">
        <f>'[7]Conso USD'!$H$131</f>
        <v>2421.4741358508322</v>
      </c>
      <c r="H90" s="58">
        <f>'[7]Conso USD'!$G$131</f>
        <v>2679.3119850252119</v>
      </c>
      <c r="I90" s="59">
        <f>'[13]Conso USD'!$G$131</f>
        <v>3111.0293620780117</v>
      </c>
      <c r="J90" s="58">
        <f>'[8]Conso USD'!$K$131</f>
        <v>3006.3546585275899</v>
      </c>
      <c r="K90" s="60">
        <f>'[8]Conso USD'!$J$131</f>
        <v>3347.7289260622338</v>
      </c>
      <c r="L90" s="58">
        <v>737.06668022468273</v>
      </c>
      <c r="M90" s="58">
        <v>715.46840175222553</v>
      </c>
      <c r="N90" s="58">
        <v>715.33080873504832</v>
      </c>
      <c r="O90" s="58">
        <v>680.00832700999626</v>
      </c>
      <c r="P90" s="58">
        <v>686.20369169596268</v>
      </c>
      <c r="Q90" s="58">
        <v>697.33526755338778</v>
      </c>
      <c r="R90" s="58">
        <v>670.01719119277709</v>
      </c>
      <c r="S90" s="58">
        <v>543.69888381556484</v>
      </c>
      <c r="T90" s="58">
        <f>'[7]Conso USD'!AK131</f>
        <v>542.29090107080719</v>
      </c>
      <c r="U90" s="58">
        <f>'[7]Conso USD'!Y131</f>
        <v>631.53528626611433</v>
      </c>
      <c r="V90" s="58">
        <f>'[7]Conso USD'!M131</f>
        <v>674.2169490690701</v>
      </c>
      <c r="W90" s="58">
        <f>'[7]Conso USD'!D131</f>
        <v>573.43099944484061</v>
      </c>
      <c r="X90" s="58">
        <f>'[5]Conso USD'!$B$131</f>
        <v>580.01536341336362</v>
      </c>
      <c r="Y90" s="58">
        <f>'[14]Conso USD'!$B$131</f>
        <v>659.88555392900105</v>
      </c>
      <c r="Z90" s="58">
        <f>'[6]Conso USD'!$B$131</f>
        <v>717.89060928297681</v>
      </c>
      <c r="AA90" s="58">
        <f>'[7]Conso USD'!$B$131</f>
        <v>721.52045839987045</v>
      </c>
      <c r="AB90" s="58">
        <f>'[9]Conso USD'!$B$131</f>
        <v>776.80710316426416</v>
      </c>
      <c r="AC90" s="58">
        <f>'[10]Conso USD'!$B$131</f>
        <v>790.13648768047892</v>
      </c>
      <c r="AD90" s="58">
        <f>'[11]Conso USD'!$B$131</f>
        <v>786.01152949885272</v>
      </c>
      <c r="AE90" s="58">
        <f t="shared" si="160"/>
        <v>758.07424173441564</v>
      </c>
      <c r="AF90" s="58">
        <f>'[12]Conso USD'!$B$131</f>
        <v>865.09761410514363</v>
      </c>
      <c r="AG90" s="19">
        <f>'[8]Conso USD'!$B$131</f>
        <v>938.54554072382132</v>
      </c>
      <c r="AH90" s="58">
        <f t="shared" si="152"/>
        <v>1239.9009173423647</v>
      </c>
      <c r="AI90" s="58">
        <f t="shared" si="153"/>
        <v>1439.4110676828473</v>
      </c>
      <c r="AJ90" s="58">
        <f t="shared" si="154"/>
        <v>1566.9435908447431</v>
      </c>
      <c r="AK90" s="58">
        <f t="shared" si="155"/>
        <v>1544.0857712332684</v>
      </c>
      <c r="AL90" s="58">
        <f t="shared" si="161"/>
        <v>1803.643154828965</v>
      </c>
      <c r="AM90" s="27">
        <f t="shared" si="156"/>
        <v>0</v>
      </c>
      <c r="AN90" s="27">
        <f t="shared" si="157"/>
        <v>0</v>
      </c>
      <c r="AO90" s="38">
        <f t="shared" si="158"/>
        <v>0</v>
      </c>
      <c r="AP90" s="38"/>
      <c r="AQ90" s="29">
        <f t="shared" si="162"/>
        <v>0.20996644365175976</v>
      </c>
      <c r="AR90" s="23">
        <f t="shared" si="162"/>
        <v>0.33250264988674022</v>
      </c>
      <c r="AS90" s="23">
        <f t="shared" si="162"/>
        <v>0.40055818108357555</v>
      </c>
      <c r="AT90" s="23">
        <f t="shared" si="162"/>
        <v>0.38195894735572472</v>
      </c>
      <c r="AU90" s="23">
        <f t="shared" si="162"/>
        <v>0.34587300090740786</v>
      </c>
      <c r="AV90" s="23">
        <f t="shared" si="162"/>
        <v>0.35374369341662371</v>
      </c>
      <c r="AW90" s="23">
        <f t="shared" si="162"/>
        <v>0.37134673206365026</v>
      </c>
      <c r="AX90" s="23">
        <f t="shared" si="162"/>
        <v>0.36868985468441362</v>
      </c>
      <c r="AY90" s="29">
        <f t="shared" si="162"/>
        <v>0.38285711444837212</v>
      </c>
      <c r="AZ90" s="25">
        <f t="shared" si="162"/>
        <v>0.35839834076098476</v>
      </c>
      <c r="BA90" s="23">
        <f t="shared" si="162"/>
        <v>0.39587682183250128</v>
      </c>
      <c r="BB90" s="23">
        <f t="shared" si="162"/>
        <v>0.37662301268166998</v>
      </c>
      <c r="BC90" s="23">
        <f t="shared" si="162"/>
        <v>0.38104851626506514</v>
      </c>
      <c r="BD90" s="23">
        <f t="shared" si="162"/>
        <v>0.37421750115896985</v>
      </c>
      <c r="BE90" s="23">
        <f t="shared" si="162"/>
        <v>0.36361939651746616</v>
      </c>
      <c r="BF90" s="23">
        <f t="shared" si="162"/>
        <v>0.35355461394326693</v>
      </c>
      <c r="BG90" s="23">
        <f t="shared" si="163"/>
        <v>0.33813788404725836</v>
      </c>
      <c r="BH90" s="23">
        <f t="shared" si="163"/>
        <v>0.32590399273302495</v>
      </c>
      <c r="BI90" s="23">
        <f t="shared" si="163"/>
        <v>0.32992177844653525</v>
      </c>
      <c r="BJ90" s="23">
        <f t="shared" si="163"/>
        <v>0.34278878424659809</v>
      </c>
      <c r="BK90" s="23">
        <f t="shared" si="163"/>
        <v>0.38222351464411863</v>
      </c>
      <c r="BL90" s="23">
        <f t="shared" si="163"/>
        <v>0.35944877880075982</v>
      </c>
      <c r="BM90" s="23">
        <f t="shared" si="163"/>
        <v>0.36169134085234078</v>
      </c>
      <c r="BN90" s="23">
        <f t="shared" si="163"/>
        <v>0.34937867552915269</v>
      </c>
      <c r="BO90" s="23">
        <f t="shared" si="163"/>
        <v>0.38229319057067707</v>
      </c>
      <c r="BP90" s="23">
        <f t="shared" si="163"/>
        <v>0.39108738902755413</v>
      </c>
      <c r="BQ90" s="23">
        <f t="shared" si="163"/>
        <v>0.38060740137816435</v>
      </c>
      <c r="BR90" s="23">
        <f t="shared" si="163"/>
        <v>0.37829274827375559</v>
      </c>
      <c r="BS90" s="23">
        <f t="shared" si="163"/>
        <v>0.36162926829731784</v>
      </c>
      <c r="BT90" s="23">
        <f t="shared" si="163"/>
        <v>0.35508983805701527</v>
      </c>
      <c r="BU90" s="23">
        <f t="shared" si="163"/>
        <v>0.35836460107019275</v>
      </c>
      <c r="BV90" s="63">
        <f t="shared" si="163"/>
        <v>0.35844500764450793</v>
      </c>
      <c r="BX90" s="53"/>
      <c r="BY90" s="53"/>
    </row>
    <row r="91" spans="1:77" s="21" customFormat="1">
      <c r="A91" s="84" t="s">
        <v>53</v>
      </c>
      <c r="B91" s="58">
        <v>984.95935261648299</v>
      </c>
      <c r="C91" s="58">
        <v>1561.6670385004377</v>
      </c>
      <c r="D91" s="58">
        <v>1633.9006986837833</v>
      </c>
      <c r="E91" s="58">
        <v>1914.7529898006758</v>
      </c>
      <c r="F91" s="58">
        <v>2175.362442187929</v>
      </c>
      <c r="G91" s="58">
        <f>'[7]Conso USD'!$H$132</f>
        <v>2059.8473332435547</v>
      </c>
      <c r="H91" s="58">
        <f>'[7]Conso USD'!$G$132</f>
        <v>2194.4868864249288</v>
      </c>
      <c r="I91" s="59">
        <f>'[13]Conso USD'!$G$132</f>
        <v>2713.4178627839319</v>
      </c>
      <c r="J91" s="58">
        <f>'[8]Conso USD'!$K$132</f>
        <v>2421.4012729026344</v>
      </c>
      <c r="K91" s="60">
        <f>'[8]Conso USD'!$J$132</f>
        <v>3014.5029996347703</v>
      </c>
      <c r="L91" s="58">
        <v>464.33970404268615</v>
      </c>
      <c r="M91" s="58">
        <v>513.01829469106542</v>
      </c>
      <c r="N91" s="58">
        <v>483.57648638925014</v>
      </c>
      <c r="O91" s="58">
        <v>453.81850467767413</v>
      </c>
      <c r="P91" s="58">
        <v>547.61642546934877</v>
      </c>
      <c r="Q91" s="58">
        <v>584.0649886764495</v>
      </c>
      <c r="R91" s="58">
        <v>572.7545045188017</v>
      </c>
      <c r="S91" s="58">
        <v>470.92652352332902</v>
      </c>
      <c r="T91" s="58">
        <f>'[7]Conso USD'!AK132</f>
        <v>557.22175263816473</v>
      </c>
      <c r="U91" s="58">
        <f>'[7]Conso USD'!Y132</f>
        <v>534.71323603625649</v>
      </c>
      <c r="V91" s="58">
        <f>'[7]Conso USD'!M132</f>
        <v>497.82607690161274</v>
      </c>
      <c r="W91" s="58">
        <f>'[7]Conso USD'!D132</f>
        <v>470.08626766752059</v>
      </c>
      <c r="X91" s="58">
        <f>'[5]Conso USD'!$B$132</f>
        <v>483.38760602768599</v>
      </c>
      <c r="Y91" s="58">
        <f>'[14]Conso USD'!$B$132</f>
        <v>601.17379160251085</v>
      </c>
      <c r="Z91" s="58">
        <f>'[6]Conso USD'!$B$132</f>
        <v>563.7354470129103</v>
      </c>
      <c r="AA91" s="58">
        <f>'[7]Conso USD'!$B$132</f>
        <v>546.19004178182172</v>
      </c>
      <c r="AB91" s="58">
        <f>'[9]Conso USD'!$B$132</f>
        <v>630.80948661402067</v>
      </c>
      <c r="AC91" s="58">
        <f>'[10]Conso USD'!$B$132</f>
        <v>680.66629749388176</v>
      </c>
      <c r="AD91" s="58">
        <f>'[11]Conso USD'!$B$132</f>
        <v>721.26534345758819</v>
      </c>
      <c r="AE91" s="58">
        <f t="shared" si="160"/>
        <v>680.67673521844108</v>
      </c>
      <c r="AF91" s="58">
        <f>'[12]Conso USD'!$B$132</f>
        <v>793.27900514318776</v>
      </c>
      <c r="AG91" s="19">
        <f>'[8]Conso USD'!$B$132</f>
        <v>819.28191581555279</v>
      </c>
      <c r="AH91" s="58">
        <f t="shared" si="152"/>
        <v>1084.5613976301968</v>
      </c>
      <c r="AI91" s="58">
        <f t="shared" si="153"/>
        <v>1109.925488794732</v>
      </c>
      <c r="AJ91" s="58">
        <f t="shared" si="154"/>
        <v>1311.4757841079024</v>
      </c>
      <c r="AK91" s="58">
        <f t="shared" si="155"/>
        <v>1401.9420786760293</v>
      </c>
      <c r="AL91" s="58">
        <f t="shared" si="161"/>
        <v>1612.5609209587406</v>
      </c>
      <c r="AM91" s="27">
        <f t="shared" si="156"/>
        <v>0</v>
      </c>
      <c r="AN91" s="27">
        <f t="shared" si="157"/>
        <v>0</v>
      </c>
      <c r="AO91" s="38">
        <f t="shared" si="158"/>
        <v>0</v>
      </c>
      <c r="AP91" s="38"/>
      <c r="AQ91" s="29">
        <f t="shared" si="162"/>
        <v>0.32237085669015597</v>
      </c>
      <c r="AR91" s="23">
        <f t="shared" si="162"/>
        <v>0.25592001533099207</v>
      </c>
      <c r="AS91" s="23">
        <f t="shared" si="162"/>
        <v>0.24103504916999349</v>
      </c>
      <c r="AT91" s="23">
        <f t="shared" si="162"/>
        <v>0.25680805418980679</v>
      </c>
      <c r="AU91" s="23">
        <f t="shared" si="162"/>
        <v>0.28969012515778825</v>
      </c>
      <c r="AV91" s="23">
        <f t="shared" si="162"/>
        <v>0.30091504705662681</v>
      </c>
      <c r="AW91" s="23">
        <f t="shared" si="162"/>
        <v>0.30415104265013909</v>
      </c>
      <c r="AX91" s="23">
        <f t="shared" si="162"/>
        <v>0.32156869032559582</v>
      </c>
      <c r="AY91" s="29">
        <f t="shared" si="162"/>
        <v>0.30836371937539658</v>
      </c>
      <c r="AZ91" s="25">
        <f t="shared" si="162"/>
        <v>0.32272412048574234</v>
      </c>
      <c r="BA91" s="23">
        <f t="shared" si="162"/>
        <v>0.24939578903638396</v>
      </c>
      <c r="BB91" s="23">
        <f t="shared" si="162"/>
        <v>0.27005315012398562</v>
      </c>
      <c r="BC91" s="23">
        <f t="shared" si="162"/>
        <v>0.257595647201528</v>
      </c>
      <c r="BD91" s="23">
        <f t="shared" si="162"/>
        <v>0.24974227528493631</v>
      </c>
      <c r="BE91" s="23">
        <f t="shared" si="162"/>
        <v>0.2901819919681265</v>
      </c>
      <c r="BF91" s="23">
        <f t="shared" si="162"/>
        <v>0.29612566751970737</v>
      </c>
      <c r="BG91" s="23">
        <f t="shared" si="163"/>
        <v>0.28905227922846061</v>
      </c>
      <c r="BH91" s="23">
        <f t="shared" si="163"/>
        <v>0.28228278348314323</v>
      </c>
      <c r="BI91" s="23">
        <f t="shared" si="163"/>
        <v>0.33900548811803616</v>
      </c>
      <c r="BJ91" s="23">
        <f t="shared" si="163"/>
        <v>0.29023508913514123</v>
      </c>
      <c r="BK91" s="23">
        <f t="shared" si="163"/>
        <v>0.28222493228264184</v>
      </c>
      <c r="BL91" s="23">
        <f t="shared" si="163"/>
        <v>0.29466829489107715</v>
      </c>
      <c r="BM91" s="23">
        <f t="shared" si="163"/>
        <v>0.30143531086254072</v>
      </c>
      <c r="BN91" s="23">
        <f t="shared" si="163"/>
        <v>0.31829353108633535</v>
      </c>
      <c r="BO91" s="23">
        <f t="shared" si="163"/>
        <v>0.30020203620103647</v>
      </c>
      <c r="BP91" s="23">
        <f t="shared" si="163"/>
        <v>0.2960526411503645</v>
      </c>
      <c r="BQ91" s="23">
        <f t="shared" si="163"/>
        <v>0.30907384663047627</v>
      </c>
      <c r="BR91" s="23">
        <f t="shared" si="163"/>
        <v>0.32588182972307989</v>
      </c>
      <c r="BS91" s="23">
        <f t="shared" si="163"/>
        <v>0.33184075374706318</v>
      </c>
      <c r="BT91" s="23">
        <f t="shared" si="163"/>
        <v>0.31883604318872499</v>
      </c>
      <c r="BU91" s="23">
        <f t="shared" si="163"/>
        <v>0.3286139154476343</v>
      </c>
      <c r="BV91" s="63">
        <f t="shared" si="163"/>
        <v>0.31289639110216416</v>
      </c>
      <c r="BX91" s="53"/>
      <c r="BY91" s="53"/>
    </row>
    <row r="92" spans="1:77" s="21" customFormat="1">
      <c r="A92" s="84" t="s">
        <v>54</v>
      </c>
      <c r="B92" s="58">
        <v>218.94427148303154</v>
      </c>
      <c r="C92" s="58">
        <v>558.0443021446855</v>
      </c>
      <c r="D92" s="58">
        <v>589.09121394632177</v>
      </c>
      <c r="E92" s="58">
        <v>733.27338790162173</v>
      </c>
      <c r="F92" s="58">
        <v>740.5859613564495</v>
      </c>
      <c r="G92" s="58">
        <f>'[7]Conso USD'!$H$133</f>
        <v>617.15524778283202</v>
      </c>
      <c r="H92" s="58">
        <f>'[7]Conso USD'!$G$133</f>
        <v>513.6743693138543</v>
      </c>
      <c r="I92" s="59">
        <f>'[13]Conso USD'!$G$133</f>
        <v>540.19223194954475</v>
      </c>
      <c r="J92" s="58">
        <f>'[8]Conso USD'!$K$133</f>
        <v>495.113123372627</v>
      </c>
      <c r="K92" s="60">
        <f>'[8]Conso USD'!$J$133</f>
        <v>619.22991951123151</v>
      </c>
      <c r="L92" s="58">
        <v>174.48932139991288</v>
      </c>
      <c r="M92" s="58">
        <v>200.96340078150584</v>
      </c>
      <c r="N92" s="58">
        <v>171.86888447308411</v>
      </c>
      <c r="O92" s="58">
        <v>185.9517812471189</v>
      </c>
      <c r="P92" s="58">
        <v>182.46772915356792</v>
      </c>
      <c r="Q92" s="58">
        <v>163.75854434294314</v>
      </c>
      <c r="R92" s="58">
        <v>205.67798584658971</v>
      </c>
      <c r="S92" s="58">
        <v>188.68170201334874</v>
      </c>
      <c r="T92" s="58">
        <f>'[7]Conso USD'!AK133</f>
        <v>115.01846495891064</v>
      </c>
      <c r="U92" s="58">
        <f>'[7]Conso USD'!Y133</f>
        <v>183.85963335210428</v>
      </c>
      <c r="V92" s="58">
        <f>'[7]Conso USD'!M133</f>
        <v>174.75782213512727</v>
      </c>
      <c r="W92" s="58">
        <f>'[7]Conso USD'!D133</f>
        <v>143.5193273366898</v>
      </c>
      <c r="X92" s="58">
        <f>'[5]Conso USD'!$B$133</f>
        <v>118.62938979910072</v>
      </c>
      <c r="Y92" s="58">
        <f>SUM('[14]Conso USD'!$B$133)</f>
        <v>148.70201062742527</v>
      </c>
      <c r="Z92" s="58">
        <f>SUM('[6]Conso USD'!$B$133)</f>
        <v>112.11961449834882</v>
      </c>
      <c r="AA92" s="58">
        <f>'[7]Conso USD'!$B$133</f>
        <v>134.22335438897949</v>
      </c>
      <c r="AB92" s="58">
        <f>'[9]Conso USD'!$B$133</f>
        <v>121.90519465623859</v>
      </c>
      <c r="AC92" s="58">
        <f>'[10]Conso USD'!$B$133</f>
        <v>126.8649598290601</v>
      </c>
      <c r="AD92" s="58">
        <f>'[11]Conso USD'!$B$133</f>
        <v>138.7144889490973</v>
      </c>
      <c r="AE92" s="58">
        <f t="shared" si="160"/>
        <v>152.70758851514876</v>
      </c>
      <c r="AF92" s="58">
        <f>'[12]Conso USD'!$B$133</f>
        <v>140.71168825143701</v>
      </c>
      <c r="AG92" s="19">
        <f>'[8]Conso USD'!$B$133</f>
        <v>187.09615379554845</v>
      </c>
      <c r="AH92" s="58">
        <f t="shared" si="152"/>
        <v>267.33140042652599</v>
      </c>
      <c r="AI92" s="58">
        <f t="shared" si="153"/>
        <v>246.34296888732831</v>
      </c>
      <c r="AJ92" s="58">
        <f t="shared" si="154"/>
        <v>248.77015448529869</v>
      </c>
      <c r="AK92" s="58">
        <f t="shared" si="155"/>
        <v>291.42207746424606</v>
      </c>
      <c r="AL92" s="58">
        <f t="shared" si="161"/>
        <v>327.80784204698546</v>
      </c>
      <c r="AM92" s="27">
        <f t="shared" si="156"/>
        <v>0</v>
      </c>
      <c r="AN92" s="27">
        <f t="shared" si="157"/>
        <v>0</v>
      </c>
      <c r="AO92" s="38">
        <f t="shared" si="158"/>
        <v>0</v>
      </c>
      <c r="AP92" s="38"/>
      <c r="AQ92" s="29">
        <f t="shared" si="162"/>
        <v>7.1659050881533626E-2</v>
      </c>
      <c r="AR92" s="23">
        <f t="shared" si="162"/>
        <v>9.1450163728483316E-2</v>
      </c>
      <c r="AS92" s="23">
        <f t="shared" si="162"/>
        <v>8.6903463492944602E-2</v>
      </c>
      <c r="AT92" s="23">
        <f t="shared" si="162"/>
        <v>9.8347156494470775E-2</v>
      </c>
      <c r="AU92" s="23">
        <f t="shared" si="162"/>
        <v>9.8622848163026564E-2</v>
      </c>
      <c r="AV92" s="23">
        <f t="shared" si="162"/>
        <v>9.0157798313811599E-2</v>
      </c>
      <c r="AW92" s="23">
        <f t="shared" si="162"/>
        <v>7.1194134709087059E-2</v>
      </c>
      <c r="AX92" s="23">
        <f t="shared" si="162"/>
        <v>6.4018487876339278E-2</v>
      </c>
      <c r="AY92" s="29">
        <f t="shared" si="162"/>
        <v>6.3052301963868657E-2</v>
      </c>
      <c r="AZ92" s="25">
        <f t="shared" si="162"/>
        <v>6.6292994625293589E-2</v>
      </c>
      <c r="BA92" s="23">
        <f t="shared" si="162"/>
        <v>9.371781394113568E-2</v>
      </c>
      <c r="BB92" s="23">
        <f t="shared" si="162"/>
        <v>0.10578725944531088</v>
      </c>
      <c r="BC92" s="23">
        <f t="shared" si="162"/>
        <v>9.1552583253628042E-2</v>
      </c>
      <c r="BD92" s="23">
        <f t="shared" si="162"/>
        <v>0.10233170411357814</v>
      </c>
      <c r="BE92" s="23">
        <f t="shared" si="162"/>
        <v>9.668966570953702E-2</v>
      </c>
      <c r="BF92" s="23">
        <f t="shared" si="162"/>
        <v>8.3026904874918012E-2</v>
      </c>
      <c r="BG92" s="23">
        <f t="shared" si="163"/>
        <v>0.10379960371682107</v>
      </c>
      <c r="BH92" s="23">
        <f t="shared" si="163"/>
        <v>0.1130995885264181</v>
      </c>
      <c r="BI92" s="23">
        <f t="shared" si="163"/>
        <v>6.9975536079443679E-2</v>
      </c>
      <c r="BJ92" s="23">
        <f t="shared" si="163"/>
        <v>9.9796514239801043E-2</v>
      </c>
      <c r="BK92" s="23">
        <f t="shared" si="163"/>
        <v>9.9072782255429662E-2</v>
      </c>
      <c r="BL92" s="23">
        <f t="shared" si="163"/>
        <v>8.9963477725173074E-2</v>
      </c>
      <c r="BM92" s="23">
        <f t="shared" si="163"/>
        <v>7.3976011270502753E-2</v>
      </c>
      <c r="BN92" s="23">
        <f t="shared" si="163"/>
        <v>7.8730790835165987E-2</v>
      </c>
      <c r="BO92" s="23">
        <f t="shared" si="163"/>
        <v>5.9706262483275679E-2</v>
      </c>
      <c r="BP92" s="23">
        <f t="shared" si="163"/>
        <v>7.2753392649351808E-2</v>
      </c>
      <c r="BQ92" s="23">
        <f t="shared" si="163"/>
        <v>5.9729138886103747E-2</v>
      </c>
      <c r="BR92" s="23">
        <f t="shared" si="163"/>
        <v>6.0738992644498821E-2</v>
      </c>
      <c r="BS92" s="23">
        <f t="shared" si="163"/>
        <v>6.3819953344554162E-2</v>
      </c>
      <c r="BT92" s="23">
        <f t="shared" si="163"/>
        <v>7.1529818440815324E-2</v>
      </c>
      <c r="BU92" s="23">
        <f t="shared" si="163"/>
        <v>5.828947763114601E-2</v>
      </c>
      <c r="BV92" s="63">
        <f t="shared" si="163"/>
        <v>7.1454904815575399E-2</v>
      </c>
      <c r="BX92" s="53"/>
      <c r="BY92" s="53"/>
    </row>
    <row r="93" spans="1:77" s="21" customFormat="1" hidden="1" outlineLevel="1">
      <c r="A93" s="97"/>
      <c r="B93" s="44">
        <f>B87-SUM(B88:B92)</f>
        <v>-6.1645725722883071E-3</v>
      </c>
      <c r="C93" s="44">
        <f>C87-SUM(C88:C92)</f>
        <v>2.8240813817319577E-3</v>
      </c>
      <c r="D93" s="48">
        <f>D87-SUM(D88:D92)</f>
        <v>1.7226954696525354E-5</v>
      </c>
      <c r="E93" s="48">
        <f t="shared" ref="E93:W93" si="164">E87-SUM(E88:E92)</f>
        <v>2.5397435820195824E-5</v>
      </c>
      <c r="F93" s="48">
        <f t="shared" si="164"/>
        <v>9.2939444584771991E-8</v>
      </c>
      <c r="G93" s="48">
        <f t="shared" si="164"/>
        <v>1.060895920090843E-5</v>
      </c>
      <c r="H93" s="48">
        <f t="shared" si="164"/>
        <v>1.2685186447924934E-5</v>
      </c>
      <c r="I93" s="86">
        <f t="shared" si="164"/>
        <v>9.4016304501565173E-6</v>
      </c>
      <c r="J93" s="48">
        <f>J87-SUM(J88:J92)</f>
        <v>7.717809421592392E-5</v>
      </c>
      <c r="K93" s="86">
        <f t="shared" si="164"/>
        <v>-6.2074068409856409E-6</v>
      </c>
      <c r="L93" s="48">
        <f t="shared" si="164"/>
        <v>1.3380278824115521E-4</v>
      </c>
      <c r="M93" s="48">
        <f t="shared" si="164"/>
        <v>-1.4463487150351284E-4</v>
      </c>
      <c r="N93" s="48">
        <f t="shared" si="164"/>
        <v>1.507918113929918E-5</v>
      </c>
      <c r="O93" s="48">
        <f t="shared" si="164"/>
        <v>2.1150337943254272E-5</v>
      </c>
      <c r="P93" s="48">
        <f t="shared" si="164"/>
        <v>-6.4474374994460959E-7</v>
      </c>
      <c r="Q93" s="48">
        <f t="shared" si="164"/>
        <v>6.9000361690996215E-7</v>
      </c>
      <c r="R93" s="48">
        <f t="shared" si="164"/>
        <v>1.4249618516259943E-5</v>
      </c>
      <c r="S93" s="48">
        <f t="shared" si="164"/>
        <v>-1.4201938711266848E-5</v>
      </c>
      <c r="T93" s="48">
        <f t="shared" si="164"/>
        <v>-2.0921575014654081E-6</v>
      </c>
      <c r="U93" s="48">
        <f t="shared" si="164"/>
        <v>8.2670205756585347E-6</v>
      </c>
      <c r="V93" s="48">
        <f t="shared" si="164"/>
        <v>-7.1614745138504077E-6</v>
      </c>
      <c r="W93" s="48">
        <f t="shared" si="164"/>
        <v>2.3262823242475861E-3</v>
      </c>
      <c r="X93" s="48">
        <f>W87-SUM(W88:W92)</f>
        <v>2.3262823242475861E-3</v>
      </c>
      <c r="Y93" s="48">
        <f>X87-SUM(X88:X92)</f>
        <v>-4.5695931248701527E-5</v>
      </c>
      <c r="Z93" s="48">
        <f>Y87-SUM(Y88:Y92)</f>
        <v>-8.5846691490587546E-5</v>
      </c>
      <c r="AA93" s="48">
        <f>Z87-SUM(Z88:Z92)</f>
        <v>6.4052555444504833E-5</v>
      </c>
      <c r="AB93" s="48">
        <f t="shared" ref="AB93:AG93" si="165">AA87-SUM(AA88:AA92)</f>
        <v>1.4407505659619346E-5</v>
      </c>
      <c r="AC93" s="48">
        <f t="shared" si="165"/>
        <v>7.7602499004569836E-6</v>
      </c>
      <c r="AD93" s="48">
        <f t="shared" si="165"/>
        <v>-6.2776184677204583E-6</v>
      </c>
      <c r="AE93" s="48">
        <f t="shared" si="165"/>
        <v>-7.3972187237814069E-6</v>
      </c>
      <c r="AF93" s="48">
        <f t="shared" si="165"/>
        <v>1.5316217286454048E-5</v>
      </c>
      <c r="AG93" s="48">
        <f t="shared" si="165"/>
        <v>1.3306449091032846E-5</v>
      </c>
      <c r="AH93" s="77"/>
      <c r="AI93" s="77"/>
      <c r="AJ93" s="77"/>
      <c r="AK93" s="77"/>
      <c r="AL93" s="48">
        <f t="shared" ref="AL93" si="166">AK87-SUM(AK88:AK92)</f>
        <v>7.9189985626726411E-6</v>
      </c>
      <c r="AM93" s="77">
        <f t="shared" si="156"/>
        <v>0</v>
      </c>
      <c r="AN93" s="77">
        <f t="shared" si="157"/>
        <v>-2.2737367544323206E-13</v>
      </c>
      <c r="AO93" s="77">
        <f>G93-SUM(T93:X93)</f>
        <v>-4.6409690778546064E-3</v>
      </c>
      <c r="AP93" s="44"/>
      <c r="AQ93" s="98">
        <f t="shared" ref="AQ93:AX93" si="167">AQ87-SUM(AQ88:AQ92)</f>
        <v>-2.0176249262426893E-6</v>
      </c>
      <c r="AR93" s="98">
        <f t="shared" si="167"/>
        <v>4.6279964460715917E-7</v>
      </c>
      <c r="AS93" s="98">
        <f t="shared" si="167"/>
        <v>2.541341470596592E-9</v>
      </c>
      <c r="AT93" s="98">
        <f t="shared" si="167"/>
        <v>3.4063224463309894E-9</v>
      </c>
      <c r="AU93" s="98">
        <f t="shared" si="167"/>
        <v>1.237654423391632E-11</v>
      </c>
      <c r="AV93" s="98">
        <f t="shared" si="167"/>
        <v>1.5498213823406104E-9</v>
      </c>
      <c r="AW93" s="98">
        <f t="shared" si="167"/>
        <v>1.758138634677664E-9</v>
      </c>
      <c r="AX93" s="98">
        <f t="shared" si="167"/>
        <v>1.1141925160274013E-9</v>
      </c>
      <c r="AY93" s="99"/>
      <c r="AZ93" s="98"/>
      <c r="BA93" s="48">
        <f t="shared" ref="BA93:BM93" si="168">BA87-SUM(BA88:BA92)</f>
        <v>7.1865170370166709E-8</v>
      </c>
      <c r="BB93" s="48">
        <f t="shared" si="168"/>
        <v>-7.6135886484252069E-8</v>
      </c>
      <c r="BC93" s="48">
        <f t="shared" si="168"/>
        <v>8.0325067708386655E-9</v>
      </c>
      <c r="BD93" s="48">
        <f t="shared" si="168"/>
        <v>1.1639308294952855E-8</v>
      </c>
      <c r="BE93" s="48">
        <f t="shared" si="168"/>
        <v>-3.4164981954631912E-10</v>
      </c>
      <c r="BF93" s="48">
        <f t="shared" si="168"/>
        <v>3.4983738128602226E-10</v>
      </c>
      <c r="BG93" s="48">
        <f t="shared" si="168"/>
        <v>7.1913616173091555E-9</v>
      </c>
      <c r="BH93" s="48">
        <f t="shared" si="168"/>
        <v>-8.5129263638350494E-9</v>
      </c>
      <c r="BI93" s="48">
        <f t="shared" si="168"/>
        <v>-1.2728376130866081E-9</v>
      </c>
      <c r="BJ93" s="48">
        <f t="shared" si="168"/>
        <v>4.4872267013218448E-9</v>
      </c>
      <c r="BK93" s="48">
        <f t="shared" si="168"/>
        <v>-4.0599452688638848E-9</v>
      </c>
      <c r="BL93" s="48">
        <f t="shared" si="168"/>
        <v>1.4582039362665E-6</v>
      </c>
      <c r="BM93" s="48">
        <f t="shared" si="168"/>
        <v>-2.8495491299906917E-8</v>
      </c>
      <c r="BN93" s="48"/>
      <c r="BO93" s="48"/>
      <c r="BP93" s="48"/>
      <c r="BQ93" s="48"/>
      <c r="BR93" s="48"/>
      <c r="BS93" s="48"/>
      <c r="BT93" s="48"/>
      <c r="BU93" s="48"/>
      <c r="BV93" s="48"/>
    </row>
    <row r="94" spans="1:77" s="2" customFormat="1" collapsed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100"/>
      <c r="AH94" s="101"/>
      <c r="AI94" s="101"/>
      <c r="AJ94" s="101"/>
      <c r="AK94" s="101"/>
      <c r="AL94" s="101"/>
      <c r="AM94" s="38"/>
      <c r="AN94" s="38"/>
      <c r="AO94" s="38"/>
      <c r="AP94" s="38"/>
      <c r="AQ94" s="23"/>
      <c r="AR94" s="23"/>
      <c r="AS94" s="23"/>
      <c r="AT94" s="23"/>
      <c r="AU94" s="23"/>
      <c r="AV94" s="102"/>
      <c r="AW94" s="100"/>
      <c r="AX94" s="100"/>
      <c r="AY94" s="21"/>
      <c r="AZ94" s="122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2"/>
      <c r="BO94" s="103"/>
      <c r="BP94" s="100"/>
      <c r="BQ94" s="100"/>
      <c r="BR94" s="100"/>
      <c r="BS94" s="104"/>
      <c r="BT94" s="104"/>
      <c r="BU94" s="104"/>
    </row>
    <row r="95" spans="1:77" s="2" customForma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105"/>
      <c r="Z95" s="105"/>
      <c r="AA95" s="106"/>
      <c r="AB95" s="106"/>
      <c r="AC95" s="106"/>
      <c r="AD95" s="107"/>
      <c r="AE95" s="107"/>
      <c r="AF95" s="107"/>
      <c r="AG95" s="107"/>
      <c r="AH95" s="107"/>
      <c r="AI95" s="107"/>
      <c r="AJ95" s="107"/>
      <c r="AK95" s="107"/>
      <c r="AL95" s="107"/>
      <c r="AM95" s="38"/>
      <c r="AN95" s="38"/>
      <c r="AO95" s="38"/>
      <c r="AP95" s="38"/>
      <c r="AQ95" s="23"/>
      <c r="AR95" s="23"/>
      <c r="AS95" s="23"/>
      <c r="AT95" s="23"/>
      <c r="AU95" s="23"/>
      <c r="AV95" s="23"/>
      <c r="AW95" s="103"/>
      <c r="AX95" s="103"/>
      <c r="AY95" s="21"/>
      <c r="AZ95" s="2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21"/>
      <c r="BQ95" s="21"/>
      <c r="BR95" s="21"/>
      <c r="BS95" s="108"/>
      <c r="BT95" s="108"/>
      <c r="BU95" s="108"/>
      <c r="BV95" s="108"/>
    </row>
    <row r="96" spans="1:77" s="2" customForma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105"/>
      <c r="Z96" s="105"/>
      <c r="AA96" s="106"/>
      <c r="AB96" s="106"/>
      <c r="AC96" s="106"/>
      <c r="AD96" s="107"/>
      <c r="AE96" s="107"/>
      <c r="AF96" s="107"/>
      <c r="AG96" s="107"/>
      <c r="AH96" s="107"/>
      <c r="AI96" s="107"/>
      <c r="AJ96" s="107"/>
      <c r="AK96" s="107"/>
      <c r="AL96" s="107"/>
      <c r="AM96" s="38"/>
      <c r="AN96" s="38"/>
      <c r="AO96" s="38"/>
      <c r="AP96" s="38"/>
      <c r="AQ96" s="23"/>
      <c r="AR96" s="23"/>
      <c r="AS96" s="23"/>
      <c r="AT96" s="23"/>
      <c r="AU96" s="23"/>
      <c r="AV96" s="23"/>
      <c r="AW96" s="103"/>
      <c r="AX96" s="103"/>
      <c r="AY96" s="21"/>
      <c r="AZ96" s="2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21"/>
      <c r="BQ96" s="21"/>
      <c r="BR96" s="21"/>
      <c r="BS96" s="108"/>
      <c r="BT96" s="108"/>
      <c r="BU96" s="108"/>
      <c r="BV96" s="108"/>
    </row>
    <row r="97" spans="1:74" s="2" customForma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105"/>
      <c r="Z97" s="105"/>
      <c r="AA97" s="106"/>
      <c r="AB97" s="106"/>
      <c r="AC97" s="106"/>
      <c r="AD97" s="107"/>
      <c r="AE97" s="107"/>
      <c r="AF97" s="107"/>
      <c r="AG97" s="107"/>
      <c r="AH97" s="107"/>
      <c r="AI97" s="107"/>
      <c r="AJ97" s="107"/>
      <c r="AK97" s="107"/>
      <c r="AL97" s="107"/>
      <c r="AM97" s="38"/>
      <c r="AN97" s="38"/>
      <c r="AO97" s="38"/>
      <c r="AP97" s="38"/>
      <c r="AQ97" s="23"/>
      <c r="AR97" s="23"/>
      <c r="AS97" s="23"/>
      <c r="AT97" s="23"/>
      <c r="AU97" s="23"/>
      <c r="AV97" s="23"/>
      <c r="AW97" s="103"/>
      <c r="AX97" s="103"/>
      <c r="AY97" s="21"/>
      <c r="AZ97" s="2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21"/>
      <c r="BQ97" s="21"/>
      <c r="BR97" s="21"/>
      <c r="BS97" s="108"/>
      <c r="BT97" s="108"/>
      <c r="BU97" s="108"/>
      <c r="BV97" s="108"/>
    </row>
    <row r="98" spans="1:74" s="2" customForma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105"/>
      <c r="Z98" s="105"/>
      <c r="AA98" s="106"/>
      <c r="AB98" s="106"/>
      <c r="AC98" s="106"/>
      <c r="AD98" s="107"/>
      <c r="AE98" s="107"/>
      <c r="AF98" s="107"/>
      <c r="AG98" s="107"/>
      <c r="AH98" s="107"/>
      <c r="AI98" s="107"/>
      <c r="AJ98" s="107"/>
      <c r="AK98" s="107"/>
      <c r="AL98" s="107"/>
      <c r="AM98" s="38"/>
      <c r="AN98" s="38"/>
      <c r="AO98" s="38"/>
      <c r="AP98" s="38"/>
      <c r="AQ98" s="23"/>
      <c r="AR98" s="23"/>
      <c r="AS98" s="23"/>
      <c r="AT98" s="23"/>
      <c r="AU98" s="23"/>
      <c r="AV98" s="23"/>
      <c r="AW98" s="103"/>
      <c r="AX98" s="103"/>
      <c r="AY98" s="21"/>
      <c r="AZ98" s="2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21"/>
      <c r="BQ98" s="21"/>
      <c r="BR98" s="21"/>
      <c r="BS98" s="108"/>
      <c r="BT98" s="108"/>
      <c r="BU98" s="108"/>
      <c r="BV98" s="108"/>
    </row>
    <row r="99" spans="1:74" s="2" customForma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105"/>
      <c r="Z99" s="105"/>
      <c r="AA99" s="106"/>
      <c r="AB99" s="106"/>
      <c r="AC99" s="106"/>
      <c r="AD99" s="107"/>
      <c r="AE99" s="107"/>
      <c r="AF99" s="107"/>
      <c r="AG99" s="107"/>
      <c r="AH99" s="107"/>
      <c r="AI99" s="107"/>
      <c r="AJ99" s="107"/>
      <c r="AK99" s="107"/>
      <c r="AL99" s="107"/>
      <c r="AM99" s="38"/>
      <c r="AN99" s="38"/>
      <c r="AO99" s="38"/>
      <c r="AP99" s="38"/>
      <c r="AQ99" s="23"/>
      <c r="AR99" s="23"/>
      <c r="AS99" s="23"/>
      <c r="AT99" s="23"/>
      <c r="AU99" s="23"/>
      <c r="AV99" s="23"/>
      <c r="AW99" s="103"/>
      <c r="AX99" s="103"/>
      <c r="AY99" s="21"/>
      <c r="AZ99" s="2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21"/>
      <c r="BQ99" s="21"/>
      <c r="BR99" s="21"/>
      <c r="BS99" s="108"/>
      <c r="BT99" s="108"/>
      <c r="BU99" s="108"/>
      <c r="BV99" s="108"/>
    </row>
    <row r="100" spans="1:74" s="2" customForma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105"/>
      <c r="Z100" s="105"/>
      <c r="AA100" s="106"/>
      <c r="AB100" s="106"/>
      <c r="AC100" s="106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38"/>
      <c r="AN100" s="38"/>
      <c r="AO100" s="38"/>
      <c r="AP100" s="38"/>
      <c r="AQ100" s="23"/>
      <c r="AR100" s="23"/>
      <c r="AS100" s="23"/>
      <c r="AT100" s="23"/>
      <c r="AU100" s="23"/>
      <c r="AV100" s="23"/>
      <c r="AW100" s="103"/>
      <c r="AX100" s="103"/>
      <c r="AY100" s="21"/>
      <c r="AZ100" s="2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21"/>
      <c r="BQ100" s="21"/>
      <c r="BR100" s="21"/>
      <c r="BS100" s="108"/>
      <c r="BT100" s="108"/>
      <c r="BU100" s="108"/>
      <c r="BV100" s="108"/>
    </row>
    <row r="101" spans="1:74" s="2" customForma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105"/>
      <c r="Z101" s="105"/>
      <c r="AA101" s="106"/>
      <c r="AB101" s="106"/>
      <c r="AC101" s="106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38"/>
      <c r="AN101" s="38"/>
      <c r="AO101" s="38"/>
      <c r="AP101" s="38"/>
      <c r="AQ101" s="23"/>
      <c r="AR101" s="23"/>
      <c r="AS101" s="23"/>
      <c r="AT101" s="23"/>
      <c r="AU101" s="23"/>
      <c r="AV101" s="23"/>
      <c r="AW101" s="103"/>
      <c r="AX101" s="103"/>
      <c r="AY101" s="21"/>
      <c r="AZ101" s="2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21"/>
      <c r="BQ101" s="21"/>
      <c r="BR101" s="21"/>
      <c r="BS101" s="108"/>
      <c r="BT101" s="108"/>
      <c r="BU101" s="108"/>
      <c r="BV101" s="108"/>
    </row>
    <row r="102" spans="1:74" s="2" customForma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105"/>
      <c r="Z102" s="105"/>
      <c r="AA102" s="106"/>
      <c r="AB102" s="106"/>
      <c r="AC102" s="106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38"/>
      <c r="AN102" s="38"/>
      <c r="AO102" s="38"/>
      <c r="AP102" s="38"/>
      <c r="AQ102" s="23"/>
      <c r="AR102" s="23"/>
      <c r="AS102" s="23"/>
      <c r="AT102" s="23"/>
      <c r="AU102" s="23"/>
      <c r="AV102" s="23"/>
      <c r="AW102" s="103"/>
      <c r="AX102" s="103"/>
      <c r="AY102" s="21"/>
      <c r="AZ102" s="2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21"/>
      <c r="BQ102" s="21"/>
      <c r="BR102" s="21"/>
      <c r="BS102" s="108"/>
      <c r="BT102" s="108"/>
      <c r="BU102" s="108"/>
      <c r="BV102" s="108"/>
    </row>
    <row r="103" spans="1:74" s="2" customForma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105"/>
      <c r="Z103" s="105"/>
      <c r="AA103" s="106"/>
      <c r="AB103" s="106"/>
      <c r="AC103" s="106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38"/>
      <c r="AN103" s="38"/>
      <c r="AO103" s="38"/>
      <c r="AP103" s="38"/>
      <c r="AQ103" s="23"/>
      <c r="AR103" s="23"/>
      <c r="AS103" s="23"/>
      <c r="AT103" s="23"/>
      <c r="AU103" s="23"/>
      <c r="AV103" s="23"/>
      <c r="AW103" s="103"/>
      <c r="AX103" s="103"/>
      <c r="AY103" s="21"/>
      <c r="AZ103" s="2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21"/>
      <c r="BQ103" s="21"/>
      <c r="BR103" s="21"/>
      <c r="BS103" s="108"/>
      <c r="BT103" s="108"/>
      <c r="BU103" s="108"/>
      <c r="BV103" s="108"/>
    </row>
    <row r="104" spans="1:74" s="2" customForma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105"/>
      <c r="Z104" s="105"/>
      <c r="AA104" s="105"/>
      <c r="AB104" s="105"/>
      <c r="AC104" s="105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38"/>
      <c r="AN104" s="38"/>
      <c r="AO104" s="38"/>
      <c r="AP104" s="38"/>
      <c r="AQ104" s="23"/>
      <c r="AR104" s="23"/>
      <c r="AS104" s="23"/>
      <c r="AT104" s="23"/>
      <c r="AU104" s="23"/>
      <c r="AV104" s="23"/>
      <c r="AW104" s="103"/>
      <c r="AX104" s="103"/>
      <c r="AY104" s="21"/>
      <c r="AZ104" s="2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21"/>
      <c r="BQ104" s="21"/>
      <c r="BR104" s="21"/>
      <c r="BS104" s="108"/>
      <c r="BT104" s="108"/>
      <c r="BU104" s="108"/>
      <c r="BV104" s="108"/>
    </row>
    <row r="105" spans="1:74" s="2" customForma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105"/>
      <c r="Z105" s="105"/>
      <c r="AA105" s="105"/>
      <c r="AB105" s="105"/>
      <c r="AC105" s="105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27"/>
      <c r="AN105" s="27"/>
      <c r="AO105" s="27"/>
      <c r="AP105" s="27"/>
      <c r="AQ105" s="110"/>
      <c r="AR105" s="110"/>
      <c r="AS105" s="110"/>
      <c r="AT105" s="110"/>
      <c r="AU105" s="110"/>
      <c r="AV105" s="23"/>
      <c r="AW105" s="103"/>
      <c r="AX105" s="103"/>
      <c r="AY105" s="21"/>
      <c r="AZ105" s="23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108"/>
      <c r="BT105" s="108"/>
      <c r="BU105" s="108"/>
      <c r="BV105" s="108"/>
    </row>
    <row r="106" spans="1:74" s="2" customForma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105"/>
      <c r="Z106" s="105"/>
      <c r="AA106" s="105"/>
      <c r="AB106" s="105"/>
      <c r="AC106" s="105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27"/>
      <c r="AN106" s="27"/>
      <c r="AO106" s="27"/>
      <c r="AP106" s="27"/>
      <c r="AQ106" s="110"/>
      <c r="AR106" s="110"/>
      <c r="AS106" s="110"/>
      <c r="AT106" s="110"/>
      <c r="AU106" s="110"/>
      <c r="AV106" s="23"/>
      <c r="AW106" s="103"/>
      <c r="AX106" s="103"/>
      <c r="AY106" s="21"/>
      <c r="AZ106" s="23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108"/>
      <c r="BT106" s="108"/>
      <c r="BU106" s="108"/>
      <c r="BV106" s="108"/>
    </row>
    <row r="107" spans="1:74" s="2" customForma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105"/>
      <c r="Z107" s="105"/>
      <c r="AA107" s="105"/>
      <c r="AB107" s="105"/>
      <c r="AC107" s="105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27"/>
      <c r="AN107" s="27"/>
      <c r="AO107" s="27"/>
      <c r="AP107" s="27"/>
      <c r="AQ107" s="110"/>
      <c r="AR107" s="110"/>
      <c r="AS107" s="110"/>
      <c r="AT107" s="110"/>
      <c r="AU107" s="110"/>
      <c r="AV107" s="23"/>
      <c r="AW107" s="103"/>
      <c r="AX107" s="103"/>
      <c r="AY107" s="21"/>
      <c r="AZ107" s="23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108"/>
      <c r="BT107" s="108"/>
      <c r="BU107" s="108"/>
      <c r="BV107" s="108"/>
    </row>
    <row r="108" spans="1:74" s="2" customForma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105"/>
      <c r="Z108" s="105"/>
      <c r="AA108" s="105"/>
      <c r="AB108" s="105"/>
      <c r="AC108" s="105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27"/>
      <c r="AN108" s="27"/>
      <c r="AO108" s="27"/>
      <c r="AP108" s="27"/>
      <c r="AQ108" s="110"/>
      <c r="AR108" s="110"/>
      <c r="AS108" s="110"/>
      <c r="AT108" s="110"/>
      <c r="AU108" s="110"/>
      <c r="AV108" s="23"/>
      <c r="AW108" s="103"/>
      <c r="AX108" s="103"/>
      <c r="AY108" s="21"/>
      <c r="AZ108" s="23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108"/>
      <c r="BT108" s="108"/>
      <c r="BU108" s="108"/>
      <c r="BV108" s="108"/>
    </row>
    <row r="109" spans="1:74" s="2" customForma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105"/>
      <c r="Z109" s="105"/>
      <c r="AA109" s="105"/>
      <c r="AB109" s="105"/>
      <c r="AC109" s="105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27"/>
      <c r="AN109" s="27"/>
      <c r="AO109" s="27"/>
      <c r="AP109" s="27"/>
      <c r="AQ109" s="110"/>
      <c r="AR109" s="110"/>
      <c r="AS109" s="110"/>
      <c r="AT109" s="110"/>
      <c r="AU109" s="110"/>
      <c r="AV109" s="23"/>
      <c r="AW109" s="103"/>
      <c r="AX109" s="103"/>
      <c r="AY109" s="21"/>
      <c r="AZ109" s="23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108"/>
      <c r="BT109" s="108"/>
      <c r="BU109" s="108"/>
      <c r="BV109" s="108"/>
    </row>
    <row r="110" spans="1:74" s="2" customForma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105"/>
      <c r="Z110" s="105"/>
      <c r="AA110" s="105"/>
      <c r="AB110" s="105"/>
      <c r="AC110" s="105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27"/>
      <c r="AN110" s="27"/>
      <c r="AO110" s="27"/>
      <c r="AP110" s="27"/>
      <c r="AQ110" s="110"/>
      <c r="AR110" s="110"/>
      <c r="AS110" s="110"/>
      <c r="AT110" s="110"/>
      <c r="AU110" s="110"/>
      <c r="AV110" s="23"/>
      <c r="AW110" s="103"/>
      <c r="AX110" s="103"/>
      <c r="AY110" s="21"/>
      <c r="AZ110" s="23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108"/>
      <c r="BT110" s="108"/>
      <c r="BU110" s="108"/>
      <c r="BV110" s="108"/>
    </row>
    <row r="111" spans="1:74" s="2" customForma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105"/>
      <c r="Z111" s="105"/>
      <c r="AA111" s="105"/>
      <c r="AB111" s="105"/>
      <c r="AC111" s="105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27"/>
      <c r="AN111" s="27"/>
      <c r="AO111" s="27"/>
      <c r="AP111" s="27"/>
      <c r="AQ111" s="110"/>
      <c r="AR111" s="110"/>
      <c r="AS111" s="110"/>
      <c r="AT111" s="110"/>
      <c r="AU111" s="110"/>
      <c r="AV111" s="23"/>
      <c r="AW111" s="103"/>
      <c r="AX111" s="103"/>
      <c r="AY111" s="21"/>
      <c r="AZ111" s="23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108"/>
      <c r="BT111" s="108"/>
      <c r="BU111" s="108"/>
      <c r="BV111" s="108"/>
    </row>
    <row r="112" spans="1:74" s="2" customForma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105"/>
      <c r="Z112" s="105"/>
      <c r="AA112" s="105"/>
      <c r="AB112" s="105"/>
      <c r="AC112" s="105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27"/>
      <c r="AN112" s="27"/>
      <c r="AO112" s="27"/>
      <c r="AP112" s="27"/>
      <c r="AQ112" s="110"/>
      <c r="AR112" s="110"/>
      <c r="AS112" s="110"/>
      <c r="AT112" s="110"/>
      <c r="AU112" s="110"/>
      <c r="AV112" s="23"/>
      <c r="AW112" s="103"/>
      <c r="AX112" s="103"/>
      <c r="AY112" s="21"/>
      <c r="AZ112" s="23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108"/>
      <c r="BT112" s="108"/>
      <c r="BU112" s="108"/>
      <c r="BV112" s="108"/>
    </row>
    <row r="113" spans="1:74" s="2" customForma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105"/>
      <c r="Z113" s="105"/>
      <c r="AA113" s="105"/>
      <c r="AB113" s="105"/>
      <c r="AC113" s="105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27"/>
      <c r="AN113" s="27"/>
      <c r="AO113" s="27"/>
      <c r="AP113" s="27"/>
      <c r="AQ113" s="110"/>
      <c r="AR113" s="110"/>
      <c r="AS113" s="110"/>
      <c r="AT113" s="110"/>
      <c r="AU113" s="110"/>
      <c r="AV113" s="23"/>
      <c r="AW113" s="103"/>
      <c r="AX113" s="103"/>
      <c r="AY113" s="21"/>
      <c r="AZ113" s="23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108"/>
      <c r="BT113" s="108"/>
      <c r="BU113" s="108"/>
      <c r="BV113" s="108"/>
    </row>
    <row r="114" spans="1:74" s="2" customForma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105"/>
      <c r="Z114" s="105"/>
      <c r="AA114" s="105"/>
      <c r="AB114" s="105"/>
      <c r="AC114" s="105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27"/>
      <c r="AN114" s="27"/>
      <c r="AO114" s="27"/>
      <c r="AP114" s="27"/>
      <c r="AQ114" s="110"/>
      <c r="AR114" s="110"/>
      <c r="AS114" s="110"/>
      <c r="AT114" s="110"/>
      <c r="AU114" s="110"/>
      <c r="AV114" s="23"/>
      <c r="AW114" s="103"/>
      <c r="AX114" s="103"/>
      <c r="AY114" s="21"/>
      <c r="AZ114" s="23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108"/>
      <c r="BT114" s="108"/>
      <c r="BU114" s="108"/>
      <c r="BV114" s="108"/>
    </row>
    <row r="115" spans="1:74" s="2" customForma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105"/>
      <c r="Z115" s="105"/>
      <c r="AA115" s="105"/>
      <c r="AB115" s="105"/>
      <c r="AC115" s="105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27"/>
      <c r="AN115" s="27"/>
      <c r="AO115" s="27"/>
      <c r="AP115" s="27"/>
      <c r="AQ115" s="110"/>
      <c r="AR115" s="110"/>
      <c r="AS115" s="110"/>
      <c r="AT115" s="110"/>
      <c r="AU115" s="110"/>
      <c r="AV115" s="23"/>
      <c r="AW115" s="103"/>
      <c r="AX115" s="103"/>
      <c r="AY115" s="21"/>
      <c r="AZ115" s="23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108"/>
      <c r="BT115" s="108"/>
      <c r="BU115" s="108"/>
      <c r="BV115" s="108"/>
    </row>
    <row r="116" spans="1:74" s="2" customForma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105"/>
      <c r="Z116" s="105"/>
      <c r="AA116" s="105"/>
      <c r="AB116" s="105"/>
      <c r="AC116" s="105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27"/>
      <c r="AN116" s="27"/>
      <c r="AO116" s="27"/>
      <c r="AP116" s="27"/>
      <c r="AQ116" s="110"/>
      <c r="AR116" s="110"/>
      <c r="AS116" s="110"/>
      <c r="AT116" s="110"/>
      <c r="AU116" s="110"/>
      <c r="AV116" s="23"/>
      <c r="AW116" s="103"/>
      <c r="AX116" s="103"/>
      <c r="AY116" s="21"/>
      <c r="AZ116" s="23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108"/>
      <c r="BT116" s="108"/>
      <c r="BU116" s="108"/>
      <c r="BV116" s="108"/>
    </row>
    <row r="117" spans="1:74" s="2" customForma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105"/>
      <c r="Z117" s="105"/>
      <c r="AA117" s="105"/>
      <c r="AB117" s="105"/>
      <c r="AC117" s="105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27"/>
      <c r="AN117" s="27"/>
      <c r="AO117" s="27"/>
      <c r="AP117" s="27"/>
      <c r="AQ117" s="110"/>
      <c r="AR117" s="110"/>
      <c r="AS117" s="110"/>
      <c r="AT117" s="110"/>
      <c r="AU117" s="110"/>
      <c r="AV117" s="23"/>
      <c r="AW117" s="103"/>
      <c r="AX117" s="103"/>
      <c r="AY117" s="21"/>
      <c r="AZ117" s="23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108"/>
      <c r="BT117" s="108"/>
      <c r="BU117" s="108"/>
      <c r="BV117" s="108"/>
    </row>
    <row r="118" spans="1:74" s="2" customForma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105"/>
      <c r="Z118" s="105"/>
      <c r="AA118" s="105"/>
      <c r="AB118" s="105"/>
      <c r="AC118" s="105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27"/>
      <c r="AN118" s="27"/>
      <c r="AO118" s="27"/>
      <c r="AP118" s="27"/>
      <c r="AQ118" s="110"/>
      <c r="AR118" s="110"/>
      <c r="AS118" s="110"/>
      <c r="AT118" s="110"/>
      <c r="AU118" s="110"/>
      <c r="AV118" s="23"/>
      <c r="AW118" s="103"/>
      <c r="AX118" s="103"/>
      <c r="AY118" s="21"/>
      <c r="AZ118" s="23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108"/>
      <c r="BT118" s="108"/>
      <c r="BU118" s="108"/>
      <c r="BV118" s="108"/>
    </row>
    <row r="119" spans="1:74" s="2" customForma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105"/>
      <c r="Z119" s="105"/>
      <c r="AA119" s="105"/>
      <c r="AB119" s="105"/>
      <c r="AC119" s="105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27"/>
      <c r="AN119" s="27"/>
      <c r="AO119" s="27"/>
      <c r="AP119" s="27"/>
      <c r="AQ119" s="110"/>
      <c r="AR119" s="110"/>
      <c r="AS119" s="110"/>
      <c r="AT119" s="110"/>
      <c r="AU119" s="110"/>
      <c r="AV119" s="23"/>
      <c r="AW119" s="103"/>
      <c r="AX119" s="103"/>
      <c r="AY119" s="21"/>
      <c r="AZ119" s="23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108"/>
      <c r="BT119" s="108"/>
      <c r="BU119" s="108"/>
      <c r="BV119" s="108"/>
    </row>
    <row r="120" spans="1:74" s="2" customForma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105"/>
      <c r="Z120" s="105"/>
      <c r="AA120" s="105"/>
      <c r="AB120" s="105"/>
      <c r="AC120" s="105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27"/>
      <c r="AN120" s="27"/>
      <c r="AO120" s="27"/>
      <c r="AP120" s="27"/>
      <c r="AQ120" s="110"/>
      <c r="AR120" s="110"/>
      <c r="AS120" s="110"/>
      <c r="AT120" s="110"/>
      <c r="AU120" s="110"/>
      <c r="AV120" s="23"/>
      <c r="AW120" s="103"/>
      <c r="AX120" s="103"/>
      <c r="AY120" s="21"/>
      <c r="AZ120" s="23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108"/>
      <c r="BT120" s="108"/>
      <c r="BU120" s="108"/>
      <c r="BV120" s="108"/>
    </row>
    <row r="121" spans="1:74" s="2" customForma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105"/>
      <c r="Z121" s="105"/>
      <c r="AA121" s="105"/>
      <c r="AB121" s="105"/>
      <c r="AC121" s="105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27"/>
      <c r="AN121" s="27"/>
      <c r="AO121" s="27"/>
      <c r="AP121" s="27"/>
      <c r="AQ121" s="110"/>
      <c r="AR121" s="110"/>
      <c r="AS121" s="110"/>
      <c r="AT121" s="110"/>
      <c r="AU121" s="110"/>
      <c r="AV121" s="23"/>
      <c r="AW121" s="103"/>
      <c r="AX121" s="103"/>
      <c r="AY121" s="21"/>
      <c r="AZ121" s="23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108"/>
      <c r="BT121" s="108"/>
      <c r="BU121" s="108"/>
      <c r="BV121" s="108"/>
    </row>
    <row r="122" spans="1:74" s="2" customForma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105"/>
      <c r="Z122" s="105"/>
      <c r="AA122" s="105"/>
      <c r="AB122" s="105"/>
      <c r="AC122" s="105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27"/>
      <c r="AN122" s="27"/>
      <c r="AO122" s="27"/>
      <c r="AP122" s="27"/>
      <c r="AQ122" s="110"/>
      <c r="AR122" s="110"/>
      <c r="AS122" s="110"/>
      <c r="AT122" s="110"/>
      <c r="AU122" s="110"/>
      <c r="AV122" s="23"/>
      <c r="AW122" s="103"/>
      <c r="AX122" s="103"/>
      <c r="AY122" s="21"/>
      <c r="AZ122" s="23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108"/>
      <c r="BT122" s="108"/>
      <c r="BU122" s="108"/>
      <c r="BV122" s="108"/>
    </row>
    <row r="123" spans="1:74" s="2" customForma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105"/>
      <c r="Z123" s="105"/>
      <c r="AA123" s="105"/>
      <c r="AB123" s="105"/>
      <c r="AC123" s="105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27"/>
      <c r="AN123" s="27"/>
      <c r="AO123" s="27"/>
      <c r="AP123" s="27"/>
      <c r="AQ123" s="110"/>
      <c r="AR123" s="110"/>
      <c r="AS123" s="110"/>
      <c r="AT123" s="110"/>
      <c r="AU123" s="110"/>
      <c r="AV123" s="23"/>
      <c r="AW123" s="103"/>
      <c r="AX123" s="103"/>
      <c r="AY123" s="21"/>
      <c r="AZ123" s="23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108"/>
      <c r="BT123" s="108"/>
      <c r="BU123" s="108"/>
      <c r="BV123" s="108"/>
    </row>
    <row r="124" spans="1:74" s="2" customForma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105"/>
      <c r="Z124" s="105"/>
      <c r="AA124" s="105"/>
      <c r="AB124" s="105"/>
      <c r="AC124" s="105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27"/>
      <c r="AN124" s="27"/>
      <c r="AO124" s="27"/>
      <c r="AP124" s="27"/>
      <c r="AQ124" s="110"/>
      <c r="AR124" s="110"/>
      <c r="AS124" s="110"/>
      <c r="AT124" s="110"/>
      <c r="AU124" s="110"/>
      <c r="AV124" s="23"/>
      <c r="AW124" s="103"/>
      <c r="AX124" s="103"/>
      <c r="AY124" s="21"/>
      <c r="AZ124" s="23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108"/>
      <c r="BT124" s="108"/>
      <c r="BU124" s="108"/>
      <c r="BV124" s="108"/>
    </row>
    <row r="125" spans="1:74" s="2" customForma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105"/>
      <c r="Z125" s="105"/>
      <c r="AA125" s="105"/>
      <c r="AB125" s="105"/>
      <c r="AC125" s="105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27"/>
      <c r="AN125" s="27"/>
      <c r="AO125" s="27"/>
      <c r="AP125" s="27"/>
      <c r="AQ125" s="110"/>
      <c r="AR125" s="110"/>
      <c r="AS125" s="110"/>
      <c r="AT125" s="110"/>
      <c r="AU125" s="110"/>
      <c r="AV125" s="23"/>
      <c r="AW125" s="103"/>
      <c r="AX125" s="103"/>
      <c r="AY125" s="21"/>
      <c r="AZ125" s="23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108"/>
      <c r="BT125" s="108"/>
      <c r="BU125" s="108"/>
      <c r="BV125" s="108"/>
    </row>
    <row r="126" spans="1:74" s="2" customForma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105"/>
      <c r="Z126" s="105"/>
      <c r="AA126" s="105"/>
      <c r="AB126" s="105"/>
      <c r="AC126" s="105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27"/>
      <c r="AN126" s="27"/>
      <c r="AO126" s="27"/>
      <c r="AP126" s="27"/>
      <c r="AQ126" s="110"/>
      <c r="AR126" s="110"/>
      <c r="AS126" s="110"/>
      <c r="AT126" s="110"/>
      <c r="AU126" s="110"/>
      <c r="AV126" s="23"/>
      <c r="AW126" s="103"/>
      <c r="AX126" s="103"/>
      <c r="AY126" s="21"/>
      <c r="AZ126" s="23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108"/>
      <c r="BT126" s="108"/>
      <c r="BU126" s="108"/>
      <c r="BV126" s="108"/>
    </row>
    <row r="127" spans="1:74" s="2" customForma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105"/>
      <c r="Z127" s="105"/>
      <c r="AA127" s="105"/>
      <c r="AB127" s="105"/>
      <c r="AC127" s="105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27"/>
      <c r="AN127" s="27"/>
      <c r="AO127" s="27"/>
      <c r="AP127" s="27"/>
      <c r="AQ127" s="110"/>
      <c r="AR127" s="110"/>
      <c r="AS127" s="110"/>
      <c r="AT127" s="110"/>
      <c r="AU127" s="110"/>
      <c r="AV127" s="23"/>
      <c r="AW127" s="103"/>
      <c r="AX127" s="103"/>
      <c r="AY127" s="21"/>
      <c r="AZ127" s="23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108"/>
      <c r="BT127" s="108"/>
      <c r="BU127" s="108"/>
      <c r="BV127" s="108"/>
    </row>
    <row r="128" spans="1:74" s="2" customForma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105"/>
      <c r="Z128" s="105"/>
      <c r="AA128" s="105"/>
      <c r="AB128" s="105"/>
      <c r="AC128" s="105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27"/>
      <c r="AN128" s="27"/>
      <c r="AO128" s="27"/>
      <c r="AP128" s="27"/>
      <c r="AQ128" s="110"/>
      <c r="AR128" s="110"/>
      <c r="AS128" s="110"/>
      <c r="AT128" s="110"/>
      <c r="AU128" s="110"/>
      <c r="AV128" s="23"/>
      <c r="AW128" s="103"/>
      <c r="AX128" s="103"/>
      <c r="AY128" s="21"/>
      <c r="AZ128" s="23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108"/>
      <c r="BT128" s="108"/>
      <c r="BU128" s="108"/>
      <c r="BV128" s="108"/>
    </row>
    <row r="129" spans="1:74" s="2" customForma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105"/>
      <c r="Z129" s="105"/>
      <c r="AA129" s="105"/>
      <c r="AB129" s="105"/>
      <c r="AC129" s="105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27"/>
      <c r="AN129" s="27"/>
      <c r="AO129" s="27"/>
      <c r="AP129" s="27"/>
      <c r="AQ129" s="110"/>
      <c r="AR129" s="110"/>
      <c r="AS129" s="110"/>
      <c r="AT129" s="110"/>
      <c r="AU129" s="110"/>
      <c r="AV129" s="23"/>
      <c r="AW129" s="103"/>
      <c r="AX129" s="103"/>
      <c r="AY129" s="21"/>
      <c r="AZ129" s="23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108"/>
      <c r="BT129" s="108"/>
      <c r="BU129" s="108"/>
      <c r="BV129" s="108"/>
    </row>
    <row r="130" spans="1:74" s="2" customForma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105"/>
      <c r="Z130" s="105"/>
      <c r="AA130" s="105"/>
      <c r="AB130" s="105"/>
      <c r="AC130" s="105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27"/>
      <c r="AN130" s="27"/>
      <c r="AO130" s="27"/>
      <c r="AP130" s="27"/>
      <c r="AQ130" s="110"/>
      <c r="AR130" s="110"/>
      <c r="AS130" s="110"/>
      <c r="AT130" s="110"/>
      <c r="AU130" s="110"/>
      <c r="AV130" s="23"/>
      <c r="AW130" s="103"/>
      <c r="AX130" s="103"/>
      <c r="AY130" s="21"/>
      <c r="AZ130" s="23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108"/>
      <c r="BT130" s="108"/>
      <c r="BU130" s="108"/>
      <c r="BV130" s="108"/>
    </row>
    <row r="131" spans="1:74" s="2" customForma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105"/>
      <c r="Z131" s="105"/>
      <c r="AA131" s="105"/>
      <c r="AB131" s="105"/>
      <c r="AC131" s="105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27"/>
      <c r="AN131" s="27"/>
      <c r="AO131" s="27"/>
      <c r="AP131" s="27"/>
      <c r="AQ131" s="110"/>
      <c r="AR131" s="110"/>
      <c r="AS131" s="110"/>
      <c r="AT131" s="110"/>
      <c r="AU131" s="110"/>
      <c r="AV131" s="23"/>
      <c r="AW131" s="103"/>
      <c r="AX131" s="103"/>
      <c r="AY131" s="21"/>
      <c r="AZ131" s="23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108"/>
      <c r="BT131" s="108"/>
      <c r="BU131" s="108"/>
      <c r="BV131" s="108"/>
    </row>
    <row r="132" spans="1:74" s="2" customForma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105"/>
      <c r="Z132" s="105"/>
      <c r="AA132" s="105"/>
      <c r="AB132" s="105"/>
      <c r="AC132" s="105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27"/>
      <c r="AN132" s="27"/>
      <c r="AO132" s="27"/>
      <c r="AP132" s="27"/>
      <c r="AQ132" s="110"/>
      <c r="AR132" s="110"/>
      <c r="AS132" s="110"/>
      <c r="AT132" s="110"/>
      <c r="AU132" s="110"/>
      <c r="AV132" s="23"/>
      <c r="AW132" s="103"/>
      <c r="AX132" s="103"/>
      <c r="AY132" s="21"/>
      <c r="AZ132" s="23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108"/>
      <c r="BT132" s="108"/>
      <c r="BU132" s="108"/>
      <c r="BV132" s="108"/>
    </row>
    <row r="133" spans="1:74" s="2" customForma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105"/>
      <c r="Z133" s="105"/>
      <c r="AA133" s="105"/>
      <c r="AB133" s="105"/>
      <c r="AC133" s="105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27"/>
      <c r="AN133" s="27"/>
      <c r="AO133" s="27"/>
      <c r="AP133" s="27"/>
      <c r="AQ133" s="110"/>
      <c r="AR133" s="110"/>
      <c r="AS133" s="110"/>
      <c r="AT133" s="110"/>
      <c r="AU133" s="110"/>
      <c r="AV133" s="23"/>
      <c r="AW133" s="103"/>
      <c r="AX133" s="103"/>
      <c r="AY133" s="21"/>
      <c r="AZ133" s="23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108"/>
      <c r="BT133" s="108"/>
      <c r="BU133" s="108"/>
      <c r="BV133" s="108"/>
    </row>
    <row r="134" spans="1:74" s="2" customForma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105"/>
      <c r="Z134" s="105"/>
      <c r="AA134" s="105"/>
      <c r="AB134" s="105"/>
      <c r="AC134" s="105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27"/>
      <c r="AN134" s="27"/>
      <c r="AO134" s="27"/>
      <c r="AP134" s="27"/>
      <c r="AQ134" s="110"/>
      <c r="AR134" s="110"/>
      <c r="AS134" s="110"/>
      <c r="AT134" s="110"/>
      <c r="AU134" s="110"/>
      <c r="AV134" s="23"/>
      <c r="AW134" s="103"/>
      <c r="AX134" s="103"/>
      <c r="AY134" s="21"/>
      <c r="AZ134" s="23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108"/>
      <c r="BT134" s="108"/>
      <c r="BU134" s="108"/>
      <c r="BV134" s="108"/>
    </row>
    <row r="135" spans="1:74" s="2" customForma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105"/>
      <c r="Z135" s="105"/>
      <c r="AA135" s="105"/>
      <c r="AB135" s="105"/>
      <c r="AC135" s="105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27"/>
      <c r="AN135" s="27"/>
      <c r="AO135" s="27"/>
      <c r="AP135" s="27"/>
      <c r="AQ135" s="110"/>
      <c r="AR135" s="110"/>
      <c r="AS135" s="110"/>
      <c r="AT135" s="110"/>
      <c r="AU135" s="110"/>
      <c r="AV135" s="23"/>
      <c r="AW135" s="103"/>
      <c r="AX135" s="103"/>
      <c r="AY135" s="21"/>
      <c r="AZ135" s="23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108"/>
      <c r="BT135" s="108"/>
      <c r="BU135" s="108"/>
      <c r="BV135" s="108"/>
    </row>
    <row r="136" spans="1:74" s="2" customForma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105"/>
      <c r="Z136" s="105"/>
      <c r="AA136" s="105"/>
      <c r="AB136" s="105"/>
      <c r="AC136" s="105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27"/>
      <c r="AN136" s="27"/>
      <c r="AO136" s="27"/>
      <c r="AP136" s="27"/>
      <c r="AQ136" s="110"/>
      <c r="AR136" s="110"/>
      <c r="AS136" s="110"/>
      <c r="AT136" s="110"/>
      <c r="AU136" s="110"/>
      <c r="AV136" s="23"/>
      <c r="AW136" s="103"/>
      <c r="AX136" s="103"/>
      <c r="AY136" s="21"/>
      <c r="AZ136" s="23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108"/>
      <c r="BT136" s="108"/>
      <c r="BU136" s="108"/>
      <c r="BV136" s="108"/>
    </row>
    <row r="137" spans="1:74" s="2" customForma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105"/>
      <c r="Z137" s="105"/>
      <c r="AA137" s="105"/>
      <c r="AB137" s="105"/>
      <c r="AC137" s="105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27"/>
      <c r="AN137" s="27"/>
      <c r="AO137" s="27"/>
      <c r="AP137" s="27"/>
      <c r="AQ137" s="110"/>
      <c r="AR137" s="110"/>
      <c r="AS137" s="110"/>
      <c r="AT137" s="110"/>
      <c r="AU137" s="110"/>
      <c r="AV137" s="23"/>
      <c r="AW137" s="103"/>
      <c r="AX137" s="103"/>
      <c r="AY137" s="21"/>
      <c r="AZ137" s="23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108"/>
      <c r="BT137" s="108"/>
      <c r="BU137" s="108"/>
      <c r="BV137" s="108"/>
    </row>
    <row r="138" spans="1:74" s="2" customForma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105"/>
      <c r="Z138" s="105"/>
      <c r="AA138" s="105"/>
      <c r="AB138" s="105"/>
      <c r="AC138" s="105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27"/>
      <c r="AN138" s="27"/>
      <c r="AO138" s="27"/>
      <c r="AP138" s="27"/>
      <c r="AQ138" s="110"/>
      <c r="AR138" s="110"/>
      <c r="AS138" s="110"/>
      <c r="AT138" s="110"/>
      <c r="AU138" s="110"/>
      <c r="AV138" s="23"/>
      <c r="AW138" s="103"/>
      <c r="AX138" s="103"/>
      <c r="AY138" s="21"/>
      <c r="AZ138" s="23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108"/>
      <c r="BT138" s="108"/>
      <c r="BU138" s="108"/>
      <c r="BV138" s="108"/>
    </row>
    <row r="139" spans="1:74" s="2" customForma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105"/>
      <c r="Z139" s="105"/>
      <c r="AA139" s="105"/>
      <c r="AB139" s="105"/>
      <c r="AC139" s="105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27"/>
      <c r="AN139" s="27"/>
      <c r="AO139" s="27"/>
      <c r="AP139" s="27"/>
      <c r="AQ139" s="110"/>
      <c r="AR139" s="110"/>
      <c r="AS139" s="110"/>
      <c r="AT139" s="110"/>
      <c r="AU139" s="110"/>
      <c r="AV139" s="23"/>
      <c r="AW139" s="103"/>
      <c r="AX139" s="103"/>
      <c r="AY139" s="21"/>
      <c r="AZ139" s="23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108"/>
      <c r="BT139" s="108"/>
      <c r="BU139" s="108"/>
      <c r="BV139" s="108"/>
    </row>
    <row r="140" spans="1:74" s="2" customForma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105"/>
      <c r="Z140" s="105"/>
      <c r="AA140" s="105"/>
      <c r="AB140" s="105"/>
      <c r="AC140" s="105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27"/>
      <c r="AN140" s="27"/>
      <c r="AO140" s="27"/>
      <c r="AP140" s="27"/>
      <c r="AQ140" s="110"/>
      <c r="AR140" s="110"/>
      <c r="AS140" s="110"/>
      <c r="AT140" s="110"/>
      <c r="AU140" s="110"/>
      <c r="AV140" s="23"/>
      <c r="AW140" s="103"/>
      <c r="AX140" s="103"/>
      <c r="AY140" s="21"/>
      <c r="AZ140" s="23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108"/>
      <c r="BT140" s="108"/>
      <c r="BU140" s="108"/>
      <c r="BV140" s="108"/>
    </row>
    <row r="141" spans="1:74" s="2" customForma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105"/>
      <c r="Z141" s="105"/>
      <c r="AA141" s="105"/>
      <c r="AB141" s="105"/>
      <c r="AC141" s="105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27"/>
      <c r="AN141" s="27"/>
      <c r="AO141" s="27"/>
      <c r="AP141" s="27"/>
      <c r="AQ141" s="110"/>
      <c r="AR141" s="110"/>
      <c r="AS141" s="110"/>
      <c r="AT141" s="110"/>
      <c r="AU141" s="110"/>
      <c r="AV141" s="23"/>
      <c r="AW141" s="103"/>
      <c r="AX141" s="103"/>
      <c r="AY141" s="21"/>
      <c r="AZ141" s="23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108"/>
      <c r="BT141" s="108"/>
      <c r="BU141" s="108"/>
      <c r="BV141" s="108"/>
    </row>
    <row r="142" spans="1:74" s="2" customForma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105"/>
      <c r="Z142" s="105"/>
      <c r="AA142" s="105"/>
      <c r="AB142" s="105"/>
      <c r="AC142" s="105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27"/>
      <c r="AN142" s="27"/>
      <c r="AO142" s="27"/>
      <c r="AP142" s="27"/>
      <c r="AQ142" s="110"/>
      <c r="AR142" s="110"/>
      <c r="AS142" s="110"/>
      <c r="AT142" s="110"/>
      <c r="AU142" s="110"/>
      <c r="AV142" s="23"/>
      <c r="AW142" s="103"/>
      <c r="AX142" s="103"/>
      <c r="AY142" s="21"/>
      <c r="AZ142" s="23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108"/>
      <c r="BT142" s="108"/>
      <c r="BU142" s="108"/>
      <c r="BV142" s="108"/>
    </row>
    <row r="143" spans="1:74" s="2" customForma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105"/>
      <c r="Z143" s="105"/>
      <c r="AA143" s="105"/>
      <c r="AB143" s="105"/>
      <c r="AC143" s="105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27"/>
      <c r="AN143" s="27"/>
      <c r="AO143" s="27"/>
      <c r="AP143" s="27"/>
      <c r="AQ143" s="110"/>
      <c r="AR143" s="110"/>
      <c r="AS143" s="110"/>
      <c r="AT143" s="110"/>
      <c r="AU143" s="110"/>
      <c r="AV143" s="23"/>
      <c r="AW143" s="103"/>
      <c r="AX143" s="103"/>
      <c r="AY143" s="21"/>
      <c r="AZ143" s="23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108"/>
      <c r="BT143" s="108"/>
      <c r="BU143" s="108"/>
      <c r="BV143" s="108"/>
    </row>
    <row r="144" spans="1:74" s="2" customForma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105"/>
      <c r="Z144" s="105"/>
      <c r="AA144" s="105"/>
      <c r="AB144" s="105"/>
      <c r="AC144" s="105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27"/>
      <c r="AN144" s="27"/>
      <c r="AO144" s="27"/>
      <c r="AP144" s="27"/>
      <c r="AQ144" s="110"/>
      <c r="AR144" s="110"/>
      <c r="AS144" s="110"/>
      <c r="AT144" s="110"/>
      <c r="AU144" s="110"/>
      <c r="AV144" s="23"/>
      <c r="AW144" s="103"/>
      <c r="AX144" s="103"/>
      <c r="AY144" s="21"/>
      <c r="AZ144" s="23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108"/>
      <c r="BT144" s="108"/>
      <c r="BU144" s="108"/>
      <c r="BV144" s="108"/>
    </row>
    <row r="145" spans="1:74" s="2" customForma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105"/>
      <c r="Z145" s="105"/>
      <c r="AA145" s="105"/>
      <c r="AB145" s="105"/>
      <c r="AC145" s="105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27"/>
      <c r="AN145" s="27"/>
      <c r="AO145" s="27"/>
      <c r="AP145" s="27"/>
      <c r="AQ145" s="110"/>
      <c r="AR145" s="110"/>
      <c r="AS145" s="110"/>
      <c r="AT145" s="110"/>
      <c r="AU145" s="110"/>
      <c r="AV145" s="23"/>
      <c r="AW145" s="103"/>
      <c r="AX145" s="103"/>
      <c r="AY145" s="21"/>
      <c r="AZ145" s="23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108"/>
      <c r="BT145" s="108"/>
      <c r="BU145" s="108"/>
      <c r="BV145" s="108"/>
    </row>
    <row r="146" spans="1:74" s="2" customForma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105"/>
      <c r="Z146" s="105"/>
      <c r="AA146" s="105"/>
      <c r="AB146" s="105"/>
      <c r="AC146" s="105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27"/>
      <c r="AN146" s="27"/>
      <c r="AO146" s="27"/>
      <c r="AP146" s="27"/>
      <c r="AQ146" s="110"/>
      <c r="AR146" s="110"/>
      <c r="AS146" s="110"/>
      <c r="AT146" s="110"/>
      <c r="AU146" s="110"/>
      <c r="AV146" s="23"/>
      <c r="AW146" s="103"/>
      <c r="AX146" s="103"/>
      <c r="AY146" s="21"/>
      <c r="AZ146" s="23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108"/>
      <c r="BT146" s="108"/>
      <c r="BU146" s="108"/>
      <c r="BV146" s="108"/>
    </row>
    <row r="147" spans="1:74" s="2" customForma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105"/>
      <c r="Z147" s="105"/>
      <c r="AA147" s="105"/>
      <c r="AB147" s="105"/>
      <c r="AC147" s="105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27"/>
      <c r="AN147" s="27"/>
      <c r="AO147" s="27"/>
      <c r="AP147" s="27"/>
      <c r="AQ147" s="110"/>
      <c r="AR147" s="110"/>
      <c r="AS147" s="110"/>
      <c r="AT147" s="110"/>
      <c r="AU147" s="110"/>
      <c r="AV147" s="23"/>
      <c r="AW147" s="103"/>
      <c r="AX147" s="103"/>
      <c r="AY147" s="21"/>
      <c r="AZ147" s="23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108"/>
      <c r="BT147" s="108"/>
      <c r="BU147" s="108"/>
      <c r="BV147" s="108"/>
    </row>
    <row r="148" spans="1:74" s="2" customForma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105"/>
      <c r="Z148" s="105"/>
      <c r="AA148" s="105"/>
      <c r="AB148" s="105"/>
      <c r="AC148" s="105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27"/>
      <c r="AN148" s="27"/>
      <c r="AO148" s="27"/>
      <c r="AP148" s="27"/>
      <c r="AQ148" s="110"/>
      <c r="AR148" s="110"/>
      <c r="AS148" s="110"/>
      <c r="AT148" s="110"/>
      <c r="AU148" s="110"/>
      <c r="AV148" s="23"/>
      <c r="AW148" s="103"/>
      <c r="AX148" s="103"/>
      <c r="AY148" s="21"/>
      <c r="AZ148" s="23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108"/>
      <c r="BT148" s="108"/>
      <c r="BU148" s="108"/>
      <c r="BV148" s="108"/>
    </row>
    <row r="149" spans="1:74" s="2" customForma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105"/>
      <c r="Z149" s="105"/>
      <c r="AA149" s="105"/>
      <c r="AB149" s="105"/>
      <c r="AC149" s="105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27"/>
      <c r="AN149" s="27"/>
      <c r="AO149" s="27"/>
      <c r="AP149" s="27"/>
      <c r="AQ149" s="110"/>
      <c r="AR149" s="110"/>
      <c r="AS149" s="110"/>
      <c r="AT149" s="110"/>
      <c r="AU149" s="110"/>
      <c r="AV149" s="23"/>
      <c r="AW149" s="103"/>
      <c r="AX149" s="103"/>
      <c r="AY149" s="21"/>
      <c r="AZ149" s="23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108"/>
      <c r="BT149" s="108"/>
      <c r="BU149" s="108"/>
      <c r="BV149" s="108"/>
    </row>
    <row r="150" spans="1:74" s="2" customForma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105"/>
      <c r="Z150" s="105"/>
      <c r="AA150" s="105"/>
      <c r="AB150" s="105"/>
      <c r="AC150" s="105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27"/>
      <c r="AN150" s="27"/>
      <c r="AO150" s="27"/>
      <c r="AP150" s="27"/>
      <c r="AQ150" s="110"/>
      <c r="AR150" s="110"/>
      <c r="AS150" s="110"/>
      <c r="AT150" s="110"/>
      <c r="AU150" s="110"/>
      <c r="AV150" s="23"/>
      <c r="AW150" s="103"/>
      <c r="AX150" s="103"/>
      <c r="AY150" s="21"/>
      <c r="AZ150" s="23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108"/>
      <c r="BT150" s="108"/>
      <c r="BU150" s="108"/>
      <c r="BV150" s="108"/>
    </row>
    <row r="151" spans="1:74" s="2" customForma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105"/>
      <c r="Z151" s="105"/>
      <c r="AA151" s="105"/>
      <c r="AB151" s="105"/>
      <c r="AC151" s="105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27"/>
      <c r="AN151" s="27"/>
      <c r="AO151" s="27"/>
      <c r="AP151" s="27"/>
      <c r="AQ151" s="110"/>
      <c r="AR151" s="110"/>
      <c r="AS151" s="110"/>
      <c r="AT151" s="110"/>
      <c r="AU151" s="110"/>
      <c r="AV151" s="23"/>
      <c r="AW151" s="103"/>
      <c r="AX151" s="103"/>
      <c r="AY151" s="21"/>
      <c r="AZ151" s="23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108"/>
      <c r="BT151" s="108"/>
      <c r="BU151" s="108"/>
      <c r="BV151" s="108"/>
    </row>
    <row r="152" spans="1:74" s="2" customForma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105"/>
      <c r="Z152" s="105"/>
      <c r="AA152" s="105"/>
      <c r="AB152" s="105"/>
      <c r="AC152" s="105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27"/>
      <c r="AN152" s="27"/>
      <c r="AO152" s="27"/>
      <c r="AP152" s="27"/>
      <c r="AQ152" s="110"/>
      <c r="AR152" s="110"/>
      <c r="AS152" s="110"/>
      <c r="AT152" s="110"/>
      <c r="AU152" s="110"/>
      <c r="AV152" s="23"/>
      <c r="AW152" s="103"/>
      <c r="AX152" s="103"/>
      <c r="AY152" s="21"/>
      <c r="AZ152" s="23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108"/>
      <c r="BT152" s="108"/>
      <c r="BU152" s="108"/>
      <c r="BV152" s="108"/>
    </row>
    <row r="153" spans="1:74" s="2" customForma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105"/>
      <c r="Z153" s="105"/>
      <c r="AA153" s="105"/>
      <c r="AB153" s="105"/>
      <c r="AC153" s="105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27"/>
      <c r="AN153" s="27"/>
      <c r="AO153" s="27"/>
      <c r="AP153" s="27"/>
      <c r="AQ153" s="110"/>
      <c r="AR153" s="110"/>
      <c r="AS153" s="110"/>
      <c r="AT153" s="110"/>
      <c r="AU153" s="110"/>
      <c r="AV153" s="23"/>
      <c r="AW153" s="103"/>
      <c r="AX153" s="103"/>
      <c r="AY153" s="21"/>
      <c r="AZ153" s="23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108"/>
      <c r="BT153" s="108"/>
      <c r="BU153" s="108"/>
      <c r="BV153" s="108"/>
    </row>
    <row r="154" spans="1:74" s="2" customForma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105"/>
      <c r="Z154" s="105"/>
      <c r="AA154" s="105"/>
      <c r="AB154" s="105"/>
      <c r="AC154" s="105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27"/>
      <c r="AN154" s="27"/>
      <c r="AO154" s="27"/>
      <c r="AP154" s="27"/>
      <c r="AQ154" s="110"/>
      <c r="AR154" s="110"/>
      <c r="AS154" s="110"/>
      <c r="AT154" s="110"/>
      <c r="AU154" s="110"/>
      <c r="AV154" s="23"/>
      <c r="AW154" s="103"/>
      <c r="AX154" s="103"/>
      <c r="AY154" s="21"/>
      <c r="AZ154" s="23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108"/>
      <c r="BT154" s="108"/>
      <c r="BU154" s="108"/>
      <c r="BV154" s="108"/>
    </row>
    <row r="155" spans="1:74" s="2" customForma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105"/>
      <c r="Z155" s="105"/>
      <c r="AA155" s="105"/>
      <c r="AB155" s="105"/>
      <c r="AC155" s="105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27"/>
      <c r="AN155" s="27"/>
      <c r="AO155" s="27"/>
      <c r="AP155" s="27"/>
      <c r="AQ155" s="110"/>
      <c r="AR155" s="110"/>
      <c r="AS155" s="110"/>
      <c r="AT155" s="110"/>
      <c r="AU155" s="110"/>
      <c r="AV155" s="23"/>
      <c r="AW155" s="103"/>
      <c r="AX155" s="103"/>
      <c r="AY155" s="21"/>
      <c r="AZ155" s="23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108"/>
      <c r="BT155" s="108"/>
      <c r="BU155" s="108"/>
      <c r="BV155" s="108"/>
    </row>
    <row r="156" spans="1:74" s="2" customForma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105"/>
      <c r="Z156" s="105"/>
      <c r="AA156" s="105"/>
      <c r="AB156" s="105"/>
      <c r="AC156" s="105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27"/>
      <c r="AN156" s="27"/>
      <c r="AO156" s="27"/>
      <c r="AP156" s="27"/>
      <c r="AQ156" s="110"/>
      <c r="AR156" s="110"/>
      <c r="AS156" s="110"/>
      <c r="AT156" s="110"/>
      <c r="AU156" s="110"/>
      <c r="AV156" s="23"/>
      <c r="AW156" s="103"/>
      <c r="AX156" s="103"/>
      <c r="AY156" s="21"/>
      <c r="AZ156" s="23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108"/>
      <c r="BT156" s="108"/>
      <c r="BU156" s="108"/>
      <c r="BV156" s="108"/>
    </row>
    <row r="157" spans="1:74" s="2" customForma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105"/>
      <c r="Z157" s="105"/>
      <c r="AA157" s="105"/>
      <c r="AB157" s="105"/>
      <c r="AC157" s="105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27"/>
      <c r="AN157" s="27"/>
      <c r="AO157" s="27"/>
      <c r="AP157" s="27"/>
      <c r="AQ157" s="110"/>
      <c r="AR157" s="110"/>
      <c r="AS157" s="110"/>
      <c r="AT157" s="110"/>
      <c r="AU157" s="110"/>
      <c r="AV157" s="23"/>
      <c r="AW157" s="103"/>
      <c r="AX157" s="103"/>
      <c r="AY157" s="21"/>
      <c r="AZ157" s="23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108"/>
      <c r="BT157" s="108"/>
      <c r="BU157" s="108"/>
      <c r="BV157" s="108"/>
    </row>
    <row r="158" spans="1:74" s="2" customForma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105"/>
      <c r="Z158" s="105"/>
      <c r="AA158" s="105"/>
      <c r="AB158" s="105"/>
      <c r="AC158" s="105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27"/>
      <c r="AN158" s="27"/>
      <c r="AO158" s="27"/>
      <c r="AP158" s="27"/>
      <c r="AQ158" s="110"/>
      <c r="AR158" s="110"/>
      <c r="AS158" s="110"/>
      <c r="AT158" s="110"/>
      <c r="AU158" s="110"/>
      <c r="AV158" s="23"/>
      <c r="AW158" s="103"/>
      <c r="AX158" s="103"/>
      <c r="AY158" s="21"/>
      <c r="AZ158" s="23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108"/>
      <c r="BT158" s="108"/>
      <c r="BU158" s="108"/>
      <c r="BV158" s="108"/>
    </row>
    <row r="159" spans="1:74" s="2" customForma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105"/>
      <c r="Z159" s="105"/>
      <c r="AA159" s="105"/>
      <c r="AB159" s="105"/>
      <c r="AC159" s="105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27"/>
      <c r="AN159" s="27"/>
      <c r="AO159" s="27"/>
      <c r="AP159" s="27"/>
      <c r="AQ159" s="110"/>
      <c r="AR159" s="110"/>
      <c r="AS159" s="110"/>
      <c r="AT159" s="110"/>
      <c r="AU159" s="110"/>
      <c r="AV159" s="23"/>
      <c r="AW159" s="103"/>
      <c r="AX159" s="103"/>
      <c r="AY159" s="21"/>
      <c r="AZ159" s="23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108"/>
      <c r="BT159" s="108"/>
      <c r="BU159" s="108"/>
      <c r="BV159" s="108"/>
    </row>
    <row r="160" spans="1:74" s="2" customForma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105"/>
      <c r="Z160" s="105"/>
      <c r="AA160" s="105"/>
      <c r="AB160" s="105"/>
      <c r="AC160" s="105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27"/>
      <c r="AN160" s="27"/>
      <c r="AO160" s="27"/>
      <c r="AP160" s="27"/>
      <c r="AQ160" s="110"/>
      <c r="AR160" s="110"/>
      <c r="AS160" s="110"/>
      <c r="AT160" s="110"/>
      <c r="AU160" s="110"/>
      <c r="AV160" s="23"/>
      <c r="AW160" s="103"/>
      <c r="AX160" s="103"/>
      <c r="AY160" s="21"/>
      <c r="AZ160" s="23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108"/>
      <c r="BT160" s="108"/>
      <c r="BU160" s="108"/>
      <c r="BV160" s="108"/>
    </row>
    <row r="161" spans="1:74" s="2" customForma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105"/>
      <c r="Z161" s="105"/>
      <c r="AA161" s="105"/>
      <c r="AB161" s="105"/>
      <c r="AC161" s="105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27"/>
      <c r="AN161" s="27"/>
      <c r="AO161" s="27"/>
      <c r="AP161" s="27"/>
      <c r="AQ161" s="110"/>
      <c r="AR161" s="110"/>
      <c r="AS161" s="110"/>
      <c r="AT161" s="110"/>
      <c r="AU161" s="110"/>
      <c r="AV161" s="23"/>
      <c r="AW161" s="103"/>
      <c r="AX161" s="103"/>
      <c r="AY161" s="21"/>
      <c r="AZ161" s="23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108"/>
      <c r="BT161" s="108"/>
      <c r="BU161" s="108"/>
      <c r="BV161" s="108"/>
    </row>
    <row r="162" spans="1:74" s="2" customForma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105"/>
      <c r="Z162" s="105"/>
      <c r="AA162" s="105"/>
      <c r="AB162" s="105"/>
      <c r="AC162" s="105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27"/>
      <c r="AN162" s="27"/>
      <c r="AO162" s="27"/>
      <c r="AP162" s="27"/>
      <c r="AQ162" s="110"/>
      <c r="AR162" s="110"/>
      <c r="AS162" s="110"/>
      <c r="AT162" s="110"/>
      <c r="AU162" s="110"/>
      <c r="AV162" s="23"/>
      <c r="AW162" s="103"/>
      <c r="AX162" s="103"/>
      <c r="AY162" s="21"/>
      <c r="AZ162" s="23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108"/>
      <c r="BT162" s="108"/>
      <c r="BU162" s="108"/>
      <c r="BV162" s="108"/>
    </row>
    <row r="163" spans="1:74" s="2" customForma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105"/>
      <c r="Z163" s="105"/>
      <c r="AA163" s="105"/>
      <c r="AB163" s="105"/>
      <c r="AC163" s="105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27"/>
      <c r="AN163" s="27"/>
      <c r="AO163" s="27"/>
      <c r="AP163" s="27"/>
      <c r="AQ163" s="110"/>
      <c r="AR163" s="110"/>
      <c r="AS163" s="110"/>
      <c r="AT163" s="110"/>
      <c r="AU163" s="110"/>
      <c r="AV163" s="23"/>
      <c r="AW163" s="103"/>
      <c r="AX163" s="103"/>
      <c r="AY163" s="21"/>
      <c r="AZ163" s="23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108"/>
      <c r="BT163" s="108"/>
      <c r="BU163" s="108"/>
      <c r="BV163" s="108"/>
    </row>
    <row r="164" spans="1:74" s="2" customForma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105"/>
      <c r="Z164" s="105"/>
      <c r="AA164" s="105"/>
      <c r="AB164" s="105"/>
      <c r="AC164" s="105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27"/>
      <c r="AN164" s="27"/>
      <c r="AO164" s="27"/>
      <c r="AP164" s="27"/>
      <c r="AQ164" s="110"/>
      <c r="AR164" s="110"/>
      <c r="AS164" s="110"/>
      <c r="AT164" s="110"/>
      <c r="AU164" s="110"/>
      <c r="AV164" s="23"/>
      <c r="AW164" s="103"/>
      <c r="AX164" s="103"/>
      <c r="AY164" s="21"/>
      <c r="AZ164" s="23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108"/>
      <c r="BT164" s="108"/>
      <c r="BU164" s="108"/>
      <c r="BV164" s="108"/>
    </row>
    <row r="165" spans="1:74" s="2" customForma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105"/>
      <c r="Z165" s="105"/>
      <c r="AA165" s="105"/>
      <c r="AB165" s="105"/>
      <c r="AC165" s="105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27"/>
      <c r="AN165" s="27"/>
      <c r="AO165" s="27"/>
      <c r="AP165" s="27"/>
      <c r="AQ165" s="110"/>
      <c r="AR165" s="110"/>
      <c r="AS165" s="110"/>
      <c r="AT165" s="110"/>
      <c r="AU165" s="110"/>
      <c r="AV165" s="23"/>
      <c r="AW165" s="103"/>
      <c r="AX165" s="103"/>
      <c r="AY165" s="21"/>
      <c r="AZ165" s="23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108"/>
      <c r="BT165" s="108"/>
      <c r="BU165" s="108"/>
      <c r="BV165" s="108"/>
    </row>
    <row r="166" spans="1:74" s="2" customForma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105"/>
      <c r="Z166" s="105"/>
      <c r="AA166" s="105"/>
      <c r="AB166" s="105"/>
      <c r="AC166" s="105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27"/>
      <c r="AN166" s="27"/>
      <c r="AO166" s="27"/>
      <c r="AP166" s="27"/>
      <c r="AQ166" s="110"/>
      <c r="AR166" s="110"/>
      <c r="AS166" s="110"/>
      <c r="AT166" s="110"/>
      <c r="AU166" s="110"/>
      <c r="AV166" s="23"/>
      <c r="AW166" s="103"/>
      <c r="AX166" s="103"/>
      <c r="AY166" s="21"/>
      <c r="AZ166" s="23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108"/>
      <c r="BT166" s="108"/>
      <c r="BU166" s="108"/>
      <c r="BV166" s="108"/>
    </row>
    <row r="167" spans="1:74" s="2" customForma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105"/>
      <c r="Z167" s="105"/>
      <c r="AA167" s="105"/>
      <c r="AB167" s="105"/>
      <c r="AC167" s="105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27"/>
      <c r="AN167" s="27"/>
      <c r="AO167" s="27"/>
      <c r="AP167" s="27"/>
      <c r="AQ167" s="110"/>
      <c r="AR167" s="110"/>
      <c r="AS167" s="110"/>
      <c r="AT167" s="110"/>
      <c r="AU167" s="110"/>
      <c r="AV167" s="23"/>
      <c r="AW167" s="103"/>
      <c r="AX167" s="103"/>
      <c r="AY167" s="21"/>
      <c r="AZ167" s="23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108"/>
      <c r="BT167" s="108"/>
      <c r="BU167" s="108"/>
      <c r="BV167" s="108"/>
    </row>
    <row r="168" spans="1:74" s="2" customForma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105"/>
      <c r="Z168" s="105"/>
      <c r="AA168" s="105"/>
      <c r="AB168" s="105"/>
      <c r="AC168" s="105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27"/>
      <c r="AN168" s="27"/>
      <c r="AO168" s="27"/>
      <c r="AP168" s="27"/>
      <c r="AQ168" s="110"/>
      <c r="AR168" s="110"/>
      <c r="AS168" s="110"/>
      <c r="AT168" s="110"/>
      <c r="AU168" s="110"/>
      <c r="AV168" s="23"/>
      <c r="AW168" s="103"/>
      <c r="AX168" s="103"/>
      <c r="AY168" s="21"/>
      <c r="AZ168" s="23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108"/>
      <c r="BT168" s="108"/>
      <c r="BU168" s="108"/>
      <c r="BV168" s="108"/>
    </row>
    <row r="169" spans="1:74" s="2" customForma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105"/>
      <c r="Z169" s="105"/>
      <c r="AA169" s="105"/>
      <c r="AB169" s="105"/>
      <c r="AC169" s="105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27"/>
      <c r="AN169" s="27"/>
      <c r="AO169" s="27"/>
      <c r="AP169" s="27"/>
      <c r="AQ169" s="110"/>
      <c r="AR169" s="110"/>
      <c r="AS169" s="110"/>
      <c r="AT169" s="110"/>
      <c r="AU169" s="110"/>
      <c r="AV169" s="23"/>
      <c r="AW169" s="103"/>
      <c r="AX169" s="103"/>
      <c r="AY169" s="21"/>
      <c r="AZ169" s="23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108"/>
      <c r="BT169" s="108"/>
      <c r="BU169" s="108"/>
      <c r="BV169" s="108"/>
    </row>
    <row r="170" spans="1:74" s="2" customForma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105"/>
      <c r="Z170" s="105"/>
      <c r="AA170" s="105"/>
      <c r="AB170" s="105"/>
      <c r="AC170" s="105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27"/>
      <c r="AN170" s="27"/>
      <c r="AO170" s="27"/>
      <c r="AP170" s="27"/>
      <c r="AQ170" s="110"/>
      <c r="AR170" s="110"/>
      <c r="AS170" s="110"/>
      <c r="AT170" s="110"/>
      <c r="AU170" s="110"/>
      <c r="AV170" s="23"/>
      <c r="AW170" s="103"/>
      <c r="AX170" s="103"/>
      <c r="AY170" s="21"/>
      <c r="AZ170" s="23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108"/>
      <c r="BT170" s="108"/>
      <c r="BU170" s="108"/>
      <c r="BV170" s="108"/>
    </row>
    <row r="171" spans="1:74" s="2" customForma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105"/>
      <c r="Z171" s="105"/>
      <c r="AA171" s="105"/>
      <c r="AB171" s="105"/>
      <c r="AC171" s="105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27"/>
      <c r="AN171" s="27"/>
      <c r="AO171" s="27"/>
      <c r="AP171" s="27"/>
      <c r="AQ171" s="110"/>
      <c r="AR171" s="110"/>
      <c r="AS171" s="110"/>
      <c r="AT171" s="110"/>
      <c r="AU171" s="110"/>
      <c r="AV171" s="23"/>
      <c r="AW171" s="103"/>
      <c r="AX171" s="103"/>
      <c r="AY171" s="21"/>
      <c r="AZ171" s="23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108"/>
      <c r="BT171" s="108"/>
      <c r="BU171" s="108"/>
      <c r="BV171" s="108"/>
    </row>
    <row r="172" spans="1:74" s="2" customForma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105"/>
      <c r="Z172" s="105"/>
      <c r="AA172" s="105"/>
      <c r="AB172" s="105"/>
      <c r="AC172" s="105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27"/>
      <c r="AN172" s="27"/>
      <c r="AO172" s="27"/>
      <c r="AP172" s="27"/>
      <c r="AQ172" s="110"/>
      <c r="AR172" s="110"/>
      <c r="AS172" s="110"/>
      <c r="AT172" s="110"/>
      <c r="AU172" s="110"/>
      <c r="AV172" s="23"/>
      <c r="AW172" s="103"/>
      <c r="AX172" s="103"/>
      <c r="AY172" s="21"/>
      <c r="AZ172" s="23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108"/>
      <c r="BT172" s="108"/>
      <c r="BU172" s="108"/>
      <c r="BV172" s="108"/>
    </row>
    <row r="173" spans="1:74" s="2" customForma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105"/>
      <c r="Z173" s="105"/>
      <c r="AA173" s="105"/>
      <c r="AB173" s="105"/>
      <c r="AC173" s="105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27"/>
      <c r="AN173" s="27"/>
      <c r="AO173" s="27"/>
      <c r="AP173" s="27"/>
      <c r="AQ173" s="110"/>
      <c r="AR173" s="110"/>
      <c r="AS173" s="110"/>
      <c r="AT173" s="110"/>
      <c r="AU173" s="110"/>
      <c r="AV173" s="23"/>
      <c r="AW173" s="103"/>
      <c r="AX173" s="103"/>
      <c r="AY173" s="21"/>
      <c r="AZ173" s="23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108"/>
      <c r="BT173" s="108"/>
      <c r="BU173" s="108"/>
      <c r="BV173" s="108"/>
    </row>
    <row r="174" spans="1:74" s="2" customForma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105"/>
      <c r="Z174" s="105"/>
      <c r="AA174" s="105"/>
      <c r="AB174" s="105"/>
      <c r="AC174" s="105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27"/>
      <c r="AN174" s="27"/>
      <c r="AO174" s="27"/>
      <c r="AP174" s="27"/>
      <c r="AQ174" s="110"/>
      <c r="AR174" s="110"/>
      <c r="AS174" s="110"/>
      <c r="AT174" s="110"/>
      <c r="AU174" s="110"/>
      <c r="AV174" s="23"/>
      <c r="AW174" s="103"/>
      <c r="AX174" s="103"/>
      <c r="AY174" s="21"/>
      <c r="AZ174" s="23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108"/>
      <c r="BT174" s="108"/>
      <c r="BU174" s="108"/>
      <c r="BV174" s="108"/>
    </row>
    <row r="175" spans="1:74" s="2" customForma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105"/>
      <c r="Z175" s="105"/>
      <c r="AA175" s="105"/>
      <c r="AB175" s="105"/>
      <c r="AC175" s="105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27"/>
      <c r="AN175" s="27"/>
      <c r="AO175" s="27"/>
      <c r="AP175" s="27"/>
      <c r="AQ175" s="110"/>
      <c r="AR175" s="110"/>
      <c r="AS175" s="110"/>
      <c r="AT175" s="110"/>
      <c r="AU175" s="110"/>
      <c r="AV175" s="23"/>
      <c r="AW175" s="103"/>
      <c r="AX175" s="103"/>
      <c r="AY175" s="21"/>
      <c r="AZ175" s="23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108"/>
      <c r="BT175" s="108"/>
      <c r="BU175" s="108"/>
      <c r="BV175" s="108"/>
    </row>
    <row r="176" spans="1:74" s="2" customForma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105"/>
      <c r="Z176" s="105"/>
      <c r="AA176" s="105"/>
      <c r="AB176" s="105"/>
      <c r="AC176" s="105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27"/>
      <c r="AN176" s="27"/>
      <c r="AO176" s="27"/>
      <c r="AP176" s="27"/>
      <c r="AQ176" s="110"/>
      <c r="AR176" s="110"/>
      <c r="AS176" s="110"/>
      <c r="AT176" s="110"/>
      <c r="AU176" s="110"/>
      <c r="AV176" s="23"/>
      <c r="AW176" s="103"/>
      <c r="AX176" s="103"/>
      <c r="AY176" s="21"/>
      <c r="AZ176" s="23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108"/>
      <c r="BT176" s="108"/>
      <c r="BU176" s="108"/>
      <c r="BV176" s="108"/>
    </row>
    <row r="177" spans="1:74" s="2" customForma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105"/>
      <c r="Z177" s="105"/>
      <c r="AA177" s="105"/>
      <c r="AB177" s="105"/>
      <c r="AC177" s="105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27"/>
      <c r="AN177" s="27"/>
      <c r="AO177" s="27"/>
      <c r="AP177" s="27"/>
      <c r="AQ177" s="110"/>
      <c r="AR177" s="110"/>
      <c r="AS177" s="110"/>
      <c r="AT177" s="110"/>
      <c r="AU177" s="110"/>
      <c r="AV177" s="23"/>
      <c r="AW177" s="103"/>
      <c r="AX177" s="103"/>
      <c r="AY177" s="21"/>
      <c r="AZ177" s="23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108"/>
      <c r="BT177" s="108"/>
      <c r="BU177" s="108"/>
      <c r="BV177" s="108"/>
    </row>
    <row r="178" spans="1:74" s="2" customForma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105"/>
      <c r="Z178" s="105"/>
      <c r="AA178" s="105"/>
      <c r="AB178" s="105"/>
      <c r="AC178" s="105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27"/>
      <c r="AN178" s="27"/>
      <c r="AO178" s="27"/>
      <c r="AP178" s="27"/>
      <c r="AQ178" s="110"/>
      <c r="AR178" s="110"/>
      <c r="AS178" s="110"/>
      <c r="AT178" s="110"/>
      <c r="AU178" s="110"/>
      <c r="AV178" s="23"/>
      <c r="AW178" s="103"/>
      <c r="AX178" s="103"/>
      <c r="AY178" s="21"/>
      <c r="AZ178" s="23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108"/>
      <c r="BT178" s="108"/>
      <c r="BU178" s="108"/>
      <c r="BV178" s="108"/>
    </row>
    <row r="179" spans="1:74" s="2" customForma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105"/>
      <c r="Z179" s="105"/>
      <c r="AA179" s="105"/>
      <c r="AB179" s="105"/>
      <c r="AC179" s="105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27"/>
      <c r="AN179" s="27"/>
      <c r="AO179" s="27"/>
      <c r="AP179" s="27"/>
      <c r="AQ179" s="110"/>
      <c r="AR179" s="110"/>
      <c r="AS179" s="110"/>
      <c r="AT179" s="110"/>
      <c r="AU179" s="110"/>
      <c r="AV179" s="23"/>
      <c r="AW179" s="103"/>
      <c r="AX179" s="103"/>
      <c r="AY179" s="21"/>
      <c r="AZ179" s="23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108"/>
      <c r="BT179" s="108"/>
      <c r="BU179" s="108"/>
      <c r="BV179" s="108"/>
    </row>
    <row r="180" spans="1:74" s="2" customForma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105"/>
      <c r="Z180" s="105"/>
      <c r="AA180" s="105"/>
      <c r="AB180" s="105"/>
      <c r="AC180" s="105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27"/>
      <c r="AN180" s="27"/>
      <c r="AO180" s="27"/>
      <c r="AP180" s="27"/>
      <c r="AQ180" s="110"/>
      <c r="AR180" s="110"/>
      <c r="AS180" s="110"/>
      <c r="AT180" s="110"/>
      <c r="AU180" s="110"/>
      <c r="AV180" s="23"/>
      <c r="AW180" s="103"/>
      <c r="AX180" s="103"/>
      <c r="AY180" s="21"/>
      <c r="AZ180" s="23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108"/>
      <c r="BT180" s="108"/>
      <c r="BU180" s="108"/>
      <c r="BV180" s="108"/>
    </row>
    <row r="181" spans="1:74" s="2" customForma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105"/>
      <c r="Z181" s="105"/>
      <c r="AA181" s="105"/>
      <c r="AB181" s="105"/>
      <c r="AC181" s="105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27"/>
      <c r="AN181" s="27"/>
      <c r="AO181" s="27"/>
      <c r="AP181" s="27"/>
      <c r="AQ181" s="110"/>
      <c r="AR181" s="110"/>
      <c r="AS181" s="110"/>
      <c r="AT181" s="110"/>
      <c r="AU181" s="110"/>
      <c r="AV181" s="23"/>
      <c r="AW181" s="103"/>
      <c r="AX181" s="103"/>
      <c r="AY181" s="21"/>
      <c r="AZ181" s="23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108"/>
      <c r="BT181" s="108"/>
      <c r="BU181" s="108"/>
      <c r="BV181" s="108"/>
    </row>
    <row r="182" spans="1:74" s="2" customForma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105"/>
      <c r="Z182" s="105"/>
      <c r="AA182" s="105"/>
      <c r="AB182" s="105"/>
      <c r="AC182" s="105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27"/>
      <c r="AN182" s="27"/>
      <c r="AO182" s="27"/>
      <c r="AP182" s="27"/>
      <c r="AQ182" s="110"/>
      <c r="AR182" s="110"/>
      <c r="AS182" s="110"/>
      <c r="AT182" s="110"/>
      <c r="AU182" s="110"/>
      <c r="AV182" s="23"/>
      <c r="AW182" s="103"/>
      <c r="AX182" s="103"/>
      <c r="AY182" s="21"/>
      <c r="AZ182" s="23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108"/>
      <c r="BT182" s="108"/>
      <c r="BU182" s="108"/>
      <c r="BV182" s="108"/>
    </row>
    <row r="183" spans="1:74" s="2" customForma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105"/>
      <c r="Z183" s="105"/>
      <c r="AA183" s="105"/>
      <c r="AB183" s="105"/>
      <c r="AC183" s="105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27"/>
      <c r="AN183" s="27"/>
      <c r="AO183" s="27"/>
      <c r="AP183" s="27"/>
      <c r="AQ183" s="110"/>
      <c r="AR183" s="110"/>
      <c r="AS183" s="110"/>
      <c r="AT183" s="110"/>
      <c r="AU183" s="110"/>
      <c r="AV183" s="23"/>
      <c r="AW183" s="103"/>
      <c r="AX183" s="103"/>
      <c r="AY183" s="21"/>
      <c r="AZ183" s="23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108"/>
      <c r="BT183" s="108"/>
      <c r="BU183" s="108"/>
      <c r="BV183" s="108"/>
    </row>
    <row r="184" spans="1:74" s="2" customForma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105"/>
      <c r="Z184" s="105"/>
      <c r="AA184" s="105"/>
      <c r="AB184" s="105"/>
      <c r="AC184" s="105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27"/>
      <c r="AN184" s="27"/>
      <c r="AO184" s="27"/>
      <c r="AP184" s="27"/>
      <c r="AQ184" s="110"/>
      <c r="AR184" s="110"/>
      <c r="AS184" s="110"/>
      <c r="AT184" s="110"/>
      <c r="AU184" s="110"/>
      <c r="AV184" s="23"/>
      <c r="AW184" s="103"/>
      <c r="AX184" s="103"/>
      <c r="AY184" s="21"/>
      <c r="AZ184" s="23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108"/>
      <c r="BT184" s="108"/>
      <c r="BU184" s="108"/>
      <c r="BV184" s="108"/>
    </row>
    <row r="185" spans="1:74" s="2" customForma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105"/>
      <c r="Z185" s="105"/>
      <c r="AA185" s="105"/>
      <c r="AB185" s="105"/>
      <c r="AC185" s="105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27"/>
      <c r="AN185" s="27"/>
      <c r="AO185" s="27"/>
      <c r="AP185" s="27"/>
      <c r="AQ185" s="110"/>
      <c r="AR185" s="110"/>
      <c r="AS185" s="110"/>
      <c r="AT185" s="110"/>
      <c r="AU185" s="110"/>
      <c r="AV185" s="23"/>
      <c r="AW185" s="103"/>
      <c r="AX185" s="103"/>
      <c r="AY185" s="21"/>
      <c r="AZ185" s="23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108"/>
      <c r="BT185" s="108"/>
      <c r="BU185" s="108"/>
      <c r="BV185" s="108"/>
    </row>
    <row r="186" spans="1:74" s="2" customForma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105"/>
      <c r="Z186" s="105"/>
      <c r="AA186" s="105"/>
      <c r="AB186" s="105"/>
      <c r="AC186" s="105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27"/>
      <c r="AN186" s="27"/>
      <c r="AO186" s="27"/>
      <c r="AP186" s="27"/>
      <c r="AQ186" s="110"/>
      <c r="AR186" s="110"/>
      <c r="AS186" s="110"/>
      <c r="AT186" s="110"/>
      <c r="AU186" s="110"/>
      <c r="AV186" s="23"/>
      <c r="AW186" s="103"/>
      <c r="AX186" s="103"/>
      <c r="AY186" s="21"/>
      <c r="AZ186" s="23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108"/>
      <c r="BT186" s="108"/>
      <c r="BU186" s="108"/>
      <c r="BV186" s="108"/>
    </row>
    <row r="187" spans="1:74" s="2" customForma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105"/>
      <c r="Z187" s="105"/>
      <c r="AA187" s="105"/>
      <c r="AB187" s="105"/>
      <c r="AC187" s="105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27"/>
      <c r="AN187" s="27"/>
      <c r="AO187" s="27"/>
      <c r="AP187" s="27"/>
      <c r="AQ187" s="110"/>
      <c r="AR187" s="110"/>
      <c r="AS187" s="110"/>
      <c r="AT187" s="110"/>
      <c r="AU187" s="110"/>
      <c r="AV187" s="23"/>
      <c r="AW187" s="103"/>
      <c r="AX187" s="103"/>
      <c r="AY187" s="21"/>
      <c r="AZ187" s="23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108"/>
      <c r="BT187" s="108"/>
      <c r="BU187" s="108"/>
      <c r="BV187" s="108"/>
    </row>
    <row r="188" spans="1:74" s="2" customForma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105"/>
      <c r="Z188" s="105"/>
      <c r="AA188" s="105"/>
      <c r="AB188" s="105"/>
      <c r="AC188" s="105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27"/>
      <c r="AN188" s="27"/>
      <c r="AO188" s="27"/>
      <c r="AP188" s="27"/>
      <c r="AQ188" s="110"/>
      <c r="AR188" s="110"/>
      <c r="AS188" s="110"/>
      <c r="AT188" s="110"/>
      <c r="AU188" s="110"/>
      <c r="AV188" s="23"/>
      <c r="AW188" s="103"/>
      <c r="AX188" s="103"/>
      <c r="AY188" s="21"/>
      <c r="AZ188" s="23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108"/>
      <c r="BT188" s="108"/>
      <c r="BU188" s="108"/>
      <c r="BV188" s="108"/>
    </row>
    <row r="189" spans="1:74" s="2" customForma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105"/>
      <c r="Z189" s="105"/>
      <c r="AA189" s="105"/>
      <c r="AB189" s="105"/>
      <c r="AC189" s="105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27"/>
      <c r="AN189" s="27"/>
      <c r="AO189" s="27"/>
      <c r="AP189" s="27"/>
      <c r="AQ189" s="110"/>
      <c r="AR189" s="110"/>
      <c r="AS189" s="110"/>
      <c r="AT189" s="110"/>
      <c r="AU189" s="110"/>
      <c r="AV189" s="23"/>
      <c r="AW189" s="103"/>
      <c r="AX189" s="103"/>
      <c r="AY189" s="21"/>
      <c r="AZ189" s="23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108"/>
      <c r="BT189" s="108"/>
      <c r="BU189" s="108"/>
      <c r="BV189" s="108"/>
    </row>
    <row r="190" spans="1:74" s="2" customForma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105"/>
      <c r="Z190" s="105"/>
      <c r="AA190" s="105"/>
      <c r="AB190" s="105"/>
      <c r="AC190" s="105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27"/>
      <c r="AN190" s="27"/>
      <c r="AO190" s="27"/>
      <c r="AP190" s="27"/>
      <c r="AQ190" s="110"/>
      <c r="AR190" s="110"/>
      <c r="AS190" s="110"/>
      <c r="AT190" s="110"/>
      <c r="AU190" s="110"/>
      <c r="AV190" s="23"/>
      <c r="AW190" s="103"/>
      <c r="AX190" s="103"/>
      <c r="AY190" s="21"/>
      <c r="AZ190" s="23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108"/>
      <c r="BT190" s="108"/>
      <c r="BU190" s="108"/>
      <c r="BV190" s="108"/>
    </row>
    <row r="191" spans="1:74" s="2" customForma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105"/>
      <c r="Z191" s="105"/>
      <c r="AA191" s="105"/>
      <c r="AB191" s="105"/>
      <c r="AC191" s="105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27"/>
      <c r="AN191" s="27"/>
      <c r="AO191" s="27"/>
      <c r="AP191" s="27"/>
      <c r="AQ191" s="110"/>
      <c r="AR191" s="110"/>
      <c r="AS191" s="110"/>
      <c r="AT191" s="110"/>
      <c r="AU191" s="110"/>
      <c r="AV191" s="23"/>
      <c r="AW191" s="103"/>
      <c r="AX191" s="103"/>
      <c r="AY191" s="21"/>
      <c r="AZ191" s="23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108"/>
      <c r="BT191" s="108"/>
      <c r="BU191" s="108"/>
      <c r="BV191" s="108"/>
    </row>
    <row r="192" spans="1:74" s="2" customForma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105"/>
      <c r="Z192" s="105"/>
      <c r="AA192" s="105"/>
      <c r="AB192" s="105"/>
      <c r="AC192" s="105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27"/>
      <c r="AN192" s="27"/>
      <c r="AO192" s="27"/>
      <c r="AP192" s="27"/>
      <c r="AQ192" s="110"/>
      <c r="AR192" s="110"/>
      <c r="AS192" s="110"/>
      <c r="AT192" s="110"/>
      <c r="AU192" s="110"/>
      <c r="AV192" s="23"/>
      <c r="AW192" s="103"/>
      <c r="AX192" s="103"/>
      <c r="AY192" s="21"/>
      <c r="AZ192" s="23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108"/>
      <c r="BT192" s="108"/>
      <c r="BU192" s="108"/>
      <c r="BV192" s="108"/>
    </row>
    <row r="193" spans="1:74" s="2" customForma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105"/>
      <c r="Z193" s="105"/>
      <c r="AA193" s="105"/>
      <c r="AB193" s="105"/>
      <c r="AC193" s="105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27"/>
      <c r="AN193" s="27"/>
      <c r="AO193" s="27"/>
      <c r="AP193" s="27"/>
      <c r="AQ193" s="110"/>
      <c r="AR193" s="110"/>
      <c r="AS193" s="110"/>
      <c r="AT193" s="110"/>
      <c r="AU193" s="110"/>
      <c r="AV193" s="23"/>
      <c r="AW193" s="103"/>
      <c r="AX193" s="103"/>
      <c r="AY193" s="21"/>
      <c r="AZ193" s="23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108"/>
      <c r="BT193" s="108"/>
      <c r="BU193" s="108"/>
      <c r="BV193" s="108"/>
    </row>
    <row r="194" spans="1:74" s="2" customForma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105"/>
      <c r="Z194" s="105"/>
      <c r="AA194" s="105"/>
      <c r="AB194" s="105"/>
      <c r="AC194" s="105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27"/>
      <c r="AN194" s="27"/>
      <c r="AO194" s="27"/>
      <c r="AP194" s="27"/>
      <c r="AQ194" s="110"/>
      <c r="AR194" s="110"/>
      <c r="AS194" s="110"/>
      <c r="AT194" s="110"/>
      <c r="AU194" s="110"/>
      <c r="AV194" s="23"/>
      <c r="AW194" s="111"/>
      <c r="AX194" s="111"/>
      <c r="AY194" s="14"/>
      <c r="AZ194" s="114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14"/>
      <c r="BQ194" s="14"/>
      <c r="BR194" s="14"/>
      <c r="BS194" s="108"/>
      <c r="BT194" s="108"/>
      <c r="BU194" s="108"/>
      <c r="BV194" s="108"/>
    </row>
    <row r="195" spans="1:74" s="2" customForma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105"/>
      <c r="Z195" s="105"/>
      <c r="AA195" s="105"/>
      <c r="AB195" s="105"/>
      <c r="AC195" s="105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27"/>
      <c r="AN195" s="27"/>
      <c r="AO195" s="27"/>
      <c r="AP195" s="27"/>
      <c r="AQ195" s="110"/>
      <c r="AR195" s="110"/>
      <c r="AS195" s="110"/>
      <c r="AT195" s="110"/>
      <c r="AU195" s="110"/>
      <c r="AV195" s="23"/>
      <c r="AW195" s="111"/>
      <c r="AX195" s="111"/>
      <c r="AY195" s="14"/>
      <c r="AZ195" s="114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14"/>
      <c r="BQ195" s="14"/>
      <c r="BR195" s="14"/>
      <c r="BS195" s="108"/>
      <c r="BT195" s="108"/>
      <c r="BU195" s="108"/>
      <c r="BV195" s="108"/>
    </row>
    <row r="196" spans="1:74" s="2" customForma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105"/>
      <c r="Z196" s="105"/>
      <c r="AA196" s="105"/>
      <c r="AB196" s="105"/>
      <c r="AC196" s="105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27"/>
      <c r="AN196" s="27"/>
      <c r="AO196" s="27"/>
      <c r="AP196" s="27"/>
      <c r="AQ196" s="110"/>
      <c r="AR196" s="110"/>
      <c r="AS196" s="110"/>
      <c r="AT196" s="110"/>
      <c r="AU196" s="110"/>
      <c r="AV196" s="23"/>
      <c r="AW196" s="111"/>
      <c r="AX196" s="111"/>
      <c r="AY196" s="14"/>
      <c r="AZ196" s="114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14"/>
      <c r="BQ196" s="14"/>
      <c r="BR196" s="14"/>
      <c r="BS196" s="108"/>
      <c r="BT196" s="108"/>
      <c r="BU196" s="108"/>
      <c r="BV196" s="108"/>
    </row>
    <row r="197" spans="1:74" s="2" customForma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105"/>
      <c r="Z197" s="105"/>
      <c r="AA197" s="105"/>
      <c r="AB197" s="105"/>
      <c r="AC197" s="105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27"/>
      <c r="AN197" s="27"/>
      <c r="AO197" s="27"/>
      <c r="AP197" s="27"/>
      <c r="AQ197" s="110"/>
      <c r="AR197" s="110"/>
      <c r="AS197" s="110"/>
      <c r="AT197" s="110"/>
      <c r="AU197" s="110"/>
      <c r="AV197" s="23"/>
      <c r="AW197" s="111"/>
      <c r="AX197" s="111"/>
      <c r="AY197" s="14"/>
      <c r="AZ197" s="114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14"/>
      <c r="BQ197" s="14"/>
      <c r="BR197" s="14"/>
      <c r="BS197" s="108"/>
      <c r="BT197" s="108"/>
      <c r="BU197" s="108"/>
      <c r="BV197" s="108"/>
    </row>
    <row r="198" spans="1:74" s="2" customForma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105"/>
      <c r="Z198" s="105"/>
      <c r="AA198" s="105"/>
      <c r="AB198" s="105"/>
      <c r="AC198" s="105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27"/>
      <c r="AN198" s="27"/>
      <c r="AO198" s="27"/>
      <c r="AP198" s="27"/>
      <c r="AQ198" s="110"/>
      <c r="AR198" s="110"/>
      <c r="AS198" s="110"/>
      <c r="AT198" s="110"/>
      <c r="AU198" s="110"/>
      <c r="AV198" s="23"/>
      <c r="AW198" s="111"/>
      <c r="AX198" s="111"/>
      <c r="AY198" s="14"/>
      <c r="AZ198" s="114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14"/>
      <c r="BQ198" s="14"/>
      <c r="BR198" s="14"/>
      <c r="BS198" s="108"/>
      <c r="BT198" s="108"/>
      <c r="BU198" s="108"/>
      <c r="BV198" s="108"/>
    </row>
    <row r="199" spans="1:74" s="2" customForma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105"/>
      <c r="Z199" s="105"/>
      <c r="AA199" s="105"/>
      <c r="AB199" s="105"/>
      <c r="AC199" s="105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27"/>
      <c r="AN199" s="27"/>
      <c r="AO199" s="27"/>
      <c r="AP199" s="27"/>
      <c r="AQ199" s="110"/>
      <c r="AR199" s="110"/>
      <c r="AS199" s="110"/>
      <c r="AT199" s="110"/>
      <c r="AU199" s="110"/>
      <c r="AV199" s="23"/>
      <c r="AW199" s="111"/>
      <c r="AX199" s="111"/>
      <c r="AY199" s="14"/>
      <c r="AZ199" s="114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14"/>
      <c r="BQ199" s="14"/>
      <c r="BR199" s="14"/>
      <c r="BS199" s="108"/>
      <c r="BT199" s="108"/>
      <c r="BU199" s="108"/>
      <c r="BV199" s="108"/>
    </row>
    <row r="200" spans="1:74" s="2" customForma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105"/>
      <c r="Z200" s="105"/>
      <c r="AA200" s="105"/>
      <c r="AB200" s="105"/>
      <c r="AC200" s="105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27"/>
      <c r="AN200" s="27"/>
      <c r="AO200" s="27"/>
      <c r="AP200" s="27"/>
      <c r="AQ200" s="110"/>
      <c r="AR200" s="110"/>
      <c r="AS200" s="110"/>
      <c r="AT200" s="110"/>
      <c r="AU200" s="110"/>
      <c r="AV200" s="23"/>
      <c r="AW200" s="111"/>
      <c r="AX200" s="111"/>
      <c r="AY200" s="14"/>
      <c r="AZ200" s="114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14"/>
      <c r="BQ200" s="14"/>
      <c r="BR200" s="14"/>
      <c r="BS200" s="108"/>
      <c r="BT200" s="108"/>
      <c r="BU200" s="108"/>
      <c r="BV200" s="108"/>
    </row>
    <row r="201" spans="1:74" s="2" customForma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105"/>
      <c r="Z201" s="105"/>
      <c r="AA201" s="105"/>
      <c r="AB201" s="105"/>
      <c r="AC201" s="105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27"/>
      <c r="AN201" s="27"/>
      <c r="AO201" s="27"/>
      <c r="AP201" s="27"/>
      <c r="AQ201" s="110"/>
      <c r="AR201" s="110"/>
      <c r="AS201" s="110"/>
      <c r="AT201" s="110"/>
      <c r="AU201" s="110"/>
      <c r="AV201" s="23"/>
      <c r="AW201" s="111"/>
      <c r="AX201" s="111"/>
      <c r="AY201" s="14"/>
      <c r="AZ201" s="114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14"/>
      <c r="BQ201" s="14"/>
      <c r="BR201" s="14"/>
      <c r="BS201" s="108"/>
      <c r="BT201" s="108"/>
      <c r="BU201" s="108"/>
      <c r="BV201" s="108"/>
    </row>
    <row r="202" spans="1:74" s="2" customForma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105"/>
      <c r="Z202" s="105"/>
      <c r="AA202" s="105"/>
      <c r="AB202" s="105"/>
      <c r="AC202" s="105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27"/>
      <c r="AN202" s="27"/>
      <c r="AO202" s="27"/>
      <c r="AP202" s="27"/>
      <c r="AQ202" s="110"/>
      <c r="AR202" s="110"/>
      <c r="AS202" s="110"/>
      <c r="AT202" s="110"/>
      <c r="AU202" s="110"/>
      <c r="AV202" s="23"/>
      <c r="AW202" s="111"/>
      <c r="AX202" s="111"/>
      <c r="AY202" s="14"/>
      <c r="AZ202" s="114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14"/>
      <c r="BQ202" s="14"/>
      <c r="BR202" s="14"/>
      <c r="BS202" s="108"/>
      <c r="BT202" s="108"/>
      <c r="BU202" s="108"/>
      <c r="BV202" s="108"/>
    </row>
    <row r="203" spans="1:74" s="2" customForma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105"/>
      <c r="Z203" s="105"/>
      <c r="AA203" s="105"/>
      <c r="AB203" s="105"/>
      <c r="AC203" s="105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27"/>
      <c r="AN203" s="27"/>
      <c r="AO203" s="27"/>
      <c r="AP203" s="27"/>
      <c r="AQ203" s="110"/>
      <c r="AR203" s="110"/>
      <c r="AS203" s="110"/>
      <c r="AT203" s="110"/>
      <c r="AU203" s="110"/>
      <c r="AV203" s="23"/>
      <c r="AW203" s="111"/>
      <c r="AX203" s="111"/>
      <c r="AY203" s="14"/>
      <c r="AZ203" s="114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14"/>
      <c r="BQ203" s="14"/>
      <c r="BR203" s="14"/>
      <c r="BS203" s="108"/>
      <c r="BT203" s="108"/>
      <c r="BU203" s="108"/>
      <c r="BV203" s="108"/>
    </row>
    <row r="204" spans="1:74" s="2" customForma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105"/>
      <c r="Z204" s="105"/>
      <c r="AA204" s="105"/>
      <c r="AB204" s="105"/>
      <c r="AC204" s="105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27"/>
      <c r="AN204" s="27"/>
      <c r="AO204" s="27"/>
      <c r="AP204" s="27"/>
      <c r="AQ204" s="110"/>
      <c r="AR204" s="110"/>
      <c r="AS204" s="110"/>
      <c r="AT204" s="110"/>
      <c r="AU204" s="110"/>
      <c r="AV204" s="23"/>
      <c r="AW204" s="111"/>
      <c r="AX204" s="111"/>
      <c r="AY204" s="14"/>
      <c r="AZ204" s="114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14"/>
      <c r="BQ204" s="14"/>
      <c r="BR204" s="14"/>
      <c r="BS204" s="108"/>
      <c r="BT204" s="108"/>
      <c r="BU204" s="108"/>
      <c r="BV204" s="108"/>
    </row>
    <row r="205" spans="1:74" s="2" customForma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105"/>
      <c r="Z205" s="105"/>
      <c r="AA205" s="105"/>
      <c r="AB205" s="105"/>
      <c r="AC205" s="105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27"/>
      <c r="AN205" s="27"/>
      <c r="AO205" s="27"/>
      <c r="AP205" s="27"/>
      <c r="AQ205" s="110"/>
      <c r="AR205" s="110"/>
      <c r="AS205" s="110"/>
      <c r="AT205" s="110"/>
      <c r="AU205" s="110"/>
      <c r="AV205" s="23"/>
      <c r="AW205" s="111"/>
      <c r="AX205" s="111"/>
      <c r="AY205" s="14"/>
      <c r="AZ205" s="114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14"/>
      <c r="BQ205" s="14"/>
      <c r="BR205" s="14"/>
      <c r="BS205" s="108"/>
      <c r="BT205" s="108"/>
      <c r="BU205" s="108"/>
      <c r="BV205" s="108"/>
    </row>
    <row r="206" spans="1:74" s="2" customForma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105"/>
      <c r="Z206" s="105"/>
      <c r="AA206" s="105"/>
      <c r="AB206" s="105"/>
      <c r="AC206" s="105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27"/>
      <c r="AN206" s="27"/>
      <c r="AO206" s="27"/>
      <c r="AP206" s="27"/>
      <c r="AQ206" s="110"/>
      <c r="AR206" s="110"/>
      <c r="AS206" s="110"/>
      <c r="AT206" s="110"/>
      <c r="AU206" s="110"/>
      <c r="AV206" s="23"/>
      <c r="AW206" s="111"/>
      <c r="AX206" s="111"/>
      <c r="AY206" s="14"/>
      <c r="AZ206" s="114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14"/>
      <c r="BQ206" s="14"/>
      <c r="BR206" s="14"/>
      <c r="BS206" s="108"/>
      <c r="BT206" s="108"/>
      <c r="BU206" s="108"/>
      <c r="BV206" s="108"/>
    </row>
    <row r="207" spans="1:74" s="2" customForma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105"/>
      <c r="Z207" s="105"/>
      <c r="AA207" s="105"/>
      <c r="AB207" s="105"/>
      <c r="AC207" s="105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27"/>
      <c r="AN207" s="27"/>
      <c r="AO207" s="27"/>
      <c r="AP207" s="27"/>
      <c r="AQ207" s="110"/>
      <c r="AR207" s="110"/>
      <c r="AS207" s="110"/>
      <c r="AT207" s="110"/>
      <c r="AU207" s="110"/>
      <c r="AV207" s="23"/>
      <c r="AW207" s="111"/>
      <c r="AX207" s="111"/>
      <c r="AY207" s="14"/>
      <c r="AZ207" s="114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14"/>
      <c r="BQ207" s="14"/>
      <c r="BR207" s="14"/>
      <c r="BS207" s="108"/>
      <c r="BT207" s="108"/>
      <c r="BU207" s="108"/>
      <c r="BV207" s="108"/>
    </row>
    <row r="208" spans="1:74" s="2" customForma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105"/>
      <c r="Z208" s="105"/>
      <c r="AA208" s="105"/>
      <c r="AB208" s="105"/>
      <c r="AC208" s="105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27"/>
      <c r="AN208" s="27"/>
      <c r="AO208" s="27"/>
      <c r="AP208" s="27"/>
      <c r="AQ208" s="110"/>
      <c r="AR208" s="110"/>
      <c r="AS208" s="110"/>
      <c r="AT208" s="110"/>
      <c r="AU208" s="110"/>
      <c r="AV208" s="23"/>
      <c r="AW208" s="111"/>
      <c r="AX208" s="111"/>
      <c r="AY208" s="14"/>
      <c r="AZ208" s="114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14"/>
      <c r="BQ208" s="14"/>
      <c r="BR208" s="14"/>
      <c r="BS208" s="108"/>
      <c r="BT208" s="108"/>
      <c r="BU208" s="108"/>
      <c r="BV208" s="108"/>
    </row>
    <row r="209" spans="1:74" s="2" customForma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105"/>
      <c r="Z209" s="105"/>
      <c r="AA209" s="105"/>
      <c r="AB209" s="105"/>
      <c r="AC209" s="105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27"/>
      <c r="AN209" s="27"/>
      <c r="AO209" s="27"/>
      <c r="AP209" s="27"/>
      <c r="AQ209" s="110"/>
      <c r="AR209" s="110"/>
      <c r="AS209" s="110"/>
      <c r="AT209" s="110"/>
      <c r="AU209" s="110"/>
      <c r="AV209" s="23"/>
      <c r="AW209" s="111"/>
      <c r="AX209" s="111"/>
      <c r="AY209" s="14"/>
      <c r="AZ209" s="114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14"/>
      <c r="BQ209" s="14"/>
      <c r="BR209" s="14"/>
      <c r="BS209" s="108"/>
      <c r="BT209" s="108"/>
      <c r="BU209" s="108"/>
      <c r="BV209" s="108"/>
    </row>
    <row r="210" spans="1:74" s="2" customForma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105"/>
      <c r="Z210" s="105"/>
      <c r="AA210" s="105"/>
      <c r="AB210" s="105"/>
      <c r="AC210" s="105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27"/>
      <c r="AN210" s="27"/>
      <c r="AO210" s="27"/>
      <c r="AP210" s="27"/>
      <c r="AQ210" s="110"/>
      <c r="AR210" s="110"/>
      <c r="AS210" s="110"/>
      <c r="AT210" s="110"/>
      <c r="AU210" s="110"/>
      <c r="AV210" s="23"/>
      <c r="AW210" s="111"/>
      <c r="AX210" s="111"/>
      <c r="AY210" s="14"/>
      <c r="AZ210" s="114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14"/>
      <c r="BQ210" s="14"/>
      <c r="BR210" s="14"/>
      <c r="BS210" s="108"/>
      <c r="BT210" s="108"/>
      <c r="BU210" s="108"/>
      <c r="BV210" s="108"/>
    </row>
    <row r="211" spans="1:74" s="2" customForma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105"/>
      <c r="Z211" s="105"/>
      <c r="AA211" s="105"/>
      <c r="AB211" s="105"/>
      <c r="AC211" s="105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27"/>
      <c r="AN211" s="27"/>
      <c r="AO211" s="27"/>
      <c r="AP211" s="27"/>
      <c r="AQ211" s="110"/>
      <c r="AR211" s="110"/>
      <c r="AS211" s="110"/>
      <c r="AT211" s="110"/>
      <c r="AU211" s="110"/>
      <c r="AV211" s="23"/>
      <c r="AW211" s="111"/>
      <c r="AX211" s="111"/>
      <c r="AY211" s="14"/>
      <c r="AZ211" s="114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14"/>
      <c r="BQ211" s="14"/>
      <c r="BR211" s="14"/>
      <c r="BS211" s="108"/>
      <c r="BT211" s="108"/>
      <c r="BU211" s="108"/>
      <c r="BV211" s="108"/>
    </row>
    <row r="212" spans="1:74" s="2" customForma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105"/>
      <c r="Z212" s="105"/>
      <c r="AA212" s="105"/>
      <c r="AB212" s="105"/>
      <c r="AC212" s="105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27"/>
      <c r="AN212" s="27"/>
      <c r="AO212" s="27"/>
      <c r="AP212" s="27"/>
      <c r="AQ212" s="110"/>
      <c r="AR212" s="110"/>
      <c r="AS212" s="110"/>
      <c r="AT212" s="110"/>
      <c r="AU212" s="110"/>
      <c r="AV212" s="23"/>
      <c r="AW212" s="111"/>
      <c r="AX212" s="111"/>
      <c r="AY212" s="14"/>
      <c r="AZ212" s="114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14"/>
      <c r="BQ212" s="14"/>
      <c r="BR212" s="14"/>
      <c r="BS212" s="108"/>
      <c r="BT212" s="108"/>
      <c r="BU212" s="108"/>
      <c r="BV212" s="108"/>
    </row>
    <row r="213" spans="1:74" s="2" customForma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105"/>
      <c r="Z213" s="105"/>
      <c r="AA213" s="105"/>
      <c r="AB213" s="105"/>
      <c r="AC213" s="105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27"/>
      <c r="AN213" s="27"/>
      <c r="AO213" s="27"/>
      <c r="AP213" s="27"/>
      <c r="AQ213" s="110"/>
      <c r="AR213" s="110"/>
      <c r="AS213" s="110"/>
      <c r="AT213" s="110"/>
      <c r="AU213" s="110"/>
      <c r="AV213" s="23"/>
      <c r="AW213" s="111"/>
      <c r="AX213" s="111"/>
      <c r="AY213" s="14"/>
      <c r="AZ213" s="114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14"/>
      <c r="BQ213" s="14"/>
      <c r="BR213" s="14"/>
      <c r="BS213" s="108"/>
      <c r="BT213" s="108"/>
      <c r="BU213" s="108"/>
      <c r="BV213" s="108"/>
    </row>
    <row r="214" spans="1:74" s="2" customForma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105"/>
      <c r="Z214" s="105"/>
      <c r="AA214" s="105"/>
      <c r="AB214" s="105"/>
      <c r="AC214" s="105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27"/>
      <c r="AN214" s="27"/>
      <c r="AO214" s="27"/>
      <c r="AP214" s="27"/>
      <c r="AQ214" s="110"/>
      <c r="AR214" s="110"/>
      <c r="AS214" s="110"/>
      <c r="AT214" s="110"/>
      <c r="AU214" s="110"/>
      <c r="AV214" s="23"/>
      <c r="AW214" s="111"/>
      <c r="AX214" s="111"/>
      <c r="AY214" s="14"/>
      <c r="AZ214" s="114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14"/>
      <c r="BQ214" s="14"/>
      <c r="BR214" s="14"/>
      <c r="BS214" s="108"/>
      <c r="BT214" s="108"/>
      <c r="BU214" s="108"/>
      <c r="BV214" s="108"/>
    </row>
    <row r="215" spans="1:74" s="2" customForma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105"/>
      <c r="Z215" s="105"/>
      <c r="AA215" s="105"/>
      <c r="AB215" s="105"/>
      <c r="AC215" s="105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27"/>
      <c r="AN215" s="27"/>
      <c r="AO215" s="27"/>
      <c r="AP215" s="27"/>
      <c r="AQ215" s="110"/>
      <c r="AR215" s="110"/>
      <c r="AS215" s="110"/>
      <c r="AT215" s="110"/>
      <c r="AU215" s="110"/>
      <c r="AV215" s="23"/>
      <c r="AW215" s="111"/>
      <c r="AX215" s="111"/>
      <c r="AY215" s="14"/>
      <c r="AZ215" s="114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14"/>
      <c r="BQ215" s="14"/>
      <c r="BR215" s="14"/>
      <c r="BS215" s="108"/>
      <c r="BT215" s="108"/>
      <c r="BU215" s="108"/>
      <c r="BV215" s="108"/>
    </row>
    <row r="216" spans="1:74" s="2" customForma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105"/>
      <c r="Z216" s="105"/>
      <c r="AA216" s="105"/>
      <c r="AB216" s="105"/>
      <c r="AC216" s="105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27"/>
      <c r="AN216" s="27"/>
      <c r="AO216" s="27"/>
      <c r="AP216" s="27"/>
      <c r="AQ216" s="110"/>
      <c r="AR216" s="110"/>
      <c r="AS216" s="110"/>
      <c r="AT216" s="110"/>
      <c r="AU216" s="110"/>
      <c r="AV216" s="23"/>
      <c r="AW216" s="111"/>
      <c r="AX216" s="111"/>
      <c r="AY216" s="14"/>
      <c r="AZ216" s="114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14"/>
      <c r="BQ216" s="14"/>
      <c r="BR216" s="14"/>
      <c r="BS216" s="108"/>
      <c r="BT216" s="108"/>
      <c r="BU216" s="108"/>
      <c r="BV216" s="108"/>
    </row>
    <row r="217" spans="1:74" s="2" customForma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105"/>
      <c r="Z217" s="105"/>
      <c r="AA217" s="105"/>
      <c r="AB217" s="105"/>
      <c r="AC217" s="105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27"/>
      <c r="AN217" s="27"/>
      <c r="AO217" s="27"/>
      <c r="AP217" s="27"/>
      <c r="AQ217" s="110"/>
      <c r="AR217" s="110"/>
      <c r="AS217" s="110"/>
      <c r="AT217" s="110"/>
      <c r="AU217" s="110"/>
      <c r="AV217" s="23"/>
      <c r="AW217" s="111"/>
      <c r="AX217" s="111"/>
      <c r="AY217" s="14"/>
      <c r="AZ217" s="114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14"/>
      <c r="BQ217" s="14"/>
      <c r="BR217" s="14"/>
      <c r="BS217" s="108"/>
      <c r="BT217" s="108"/>
      <c r="BU217" s="108"/>
      <c r="BV217" s="108"/>
    </row>
    <row r="218" spans="1:74" s="2" customForma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105"/>
      <c r="Z218" s="105"/>
      <c r="AA218" s="105"/>
      <c r="AB218" s="105"/>
      <c r="AC218" s="105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27"/>
      <c r="AN218" s="27"/>
      <c r="AO218" s="27"/>
      <c r="AP218" s="27"/>
      <c r="AQ218" s="110"/>
      <c r="AR218" s="110"/>
      <c r="AS218" s="110"/>
      <c r="AT218" s="110"/>
      <c r="AU218" s="110"/>
      <c r="AV218" s="23"/>
      <c r="AW218" s="111"/>
      <c r="AX218" s="111"/>
      <c r="AY218" s="14"/>
      <c r="AZ218" s="114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14"/>
      <c r="BQ218" s="14"/>
      <c r="BR218" s="14"/>
      <c r="BS218" s="108"/>
      <c r="BT218" s="108"/>
      <c r="BU218" s="108"/>
      <c r="BV218" s="108"/>
    </row>
    <row r="219" spans="1:74" s="2" customForma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105"/>
      <c r="Z219" s="105"/>
      <c r="AA219" s="105"/>
      <c r="AB219" s="105"/>
      <c r="AC219" s="105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27"/>
      <c r="AN219" s="27"/>
      <c r="AO219" s="27"/>
      <c r="AP219" s="27"/>
      <c r="AQ219" s="110"/>
      <c r="AR219" s="110"/>
      <c r="AS219" s="110"/>
      <c r="AT219" s="110"/>
      <c r="AU219" s="110"/>
      <c r="AV219" s="23"/>
      <c r="AW219" s="111"/>
      <c r="AX219" s="111"/>
      <c r="AY219" s="14"/>
      <c r="AZ219" s="114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14"/>
      <c r="BQ219" s="14"/>
      <c r="BR219" s="14"/>
      <c r="BS219" s="108"/>
      <c r="BT219" s="108"/>
      <c r="BU219" s="108"/>
      <c r="BV219" s="108"/>
    </row>
    <row r="220" spans="1:74" s="2" customForma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105"/>
      <c r="Z220" s="105"/>
      <c r="AA220" s="105"/>
      <c r="AB220" s="105"/>
      <c r="AC220" s="105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27"/>
      <c r="AN220" s="27"/>
      <c r="AO220" s="27"/>
      <c r="AP220" s="27"/>
      <c r="AQ220" s="110"/>
      <c r="AR220" s="110"/>
      <c r="AS220" s="110"/>
      <c r="AT220" s="110"/>
      <c r="AU220" s="110"/>
      <c r="AV220" s="23"/>
      <c r="AW220" s="111"/>
      <c r="AX220" s="111"/>
      <c r="AY220" s="14"/>
      <c r="AZ220" s="114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14"/>
      <c r="BQ220" s="14"/>
      <c r="BR220" s="14"/>
      <c r="BS220" s="108"/>
      <c r="BT220" s="108"/>
      <c r="BU220" s="108"/>
      <c r="BV220" s="108"/>
    </row>
    <row r="221" spans="1:74" s="2" customForma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105"/>
      <c r="Z221" s="105"/>
      <c r="AA221" s="105"/>
      <c r="AB221" s="105"/>
      <c r="AC221" s="105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27"/>
      <c r="AN221" s="27"/>
      <c r="AO221" s="27"/>
      <c r="AP221" s="27"/>
      <c r="AQ221" s="110"/>
      <c r="AR221" s="110"/>
      <c r="AS221" s="110"/>
      <c r="AT221" s="110"/>
      <c r="AU221" s="110"/>
      <c r="AV221" s="23"/>
      <c r="AW221" s="111"/>
      <c r="AX221" s="111"/>
      <c r="AY221" s="14"/>
      <c r="AZ221" s="114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14"/>
      <c r="BQ221" s="14"/>
      <c r="BR221" s="14"/>
      <c r="BS221" s="108"/>
      <c r="BT221" s="108"/>
      <c r="BU221" s="108"/>
      <c r="BV221" s="108"/>
    </row>
    <row r="222" spans="1:74" s="2" customForma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105"/>
      <c r="Z222" s="105"/>
      <c r="AA222" s="105"/>
      <c r="AB222" s="105"/>
      <c r="AC222" s="105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27"/>
      <c r="AN222" s="27"/>
      <c r="AO222" s="27"/>
      <c r="AP222" s="27"/>
      <c r="AQ222" s="110"/>
      <c r="AR222" s="110"/>
      <c r="AS222" s="110"/>
      <c r="AT222" s="110"/>
      <c r="AU222" s="110"/>
      <c r="AV222" s="23"/>
      <c r="AW222" s="111"/>
      <c r="AX222" s="111"/>
      <c r="AY222" s="14"/>
      <c r="AZ222" s="114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14"/>
      <c r="BQ222" s="14"/>
      <c r="BR222" s="14"/>
      <c r="BS222" s="108"/>
      <c r="BT222" s="108"/>
      <c r="BU222" s="108"/>
      <c r="BV222" s="108"/>
    </row>
    <row r="223" spans="1:74" s="2" customForma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105"/>
      <c r="Z223" s="105"/>
      <c r="AA223" s="105"/>
      <c r="AB223" s="105"/>
      <c r="AC223" s="105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27"/>
      <c r="AN223" s="27"/>
      <c r="AO223" s="27"/>
      <c r="AP223" s="27"/>
      <c r="AQ223" s="110"/>
      <c r="AR223" s="110"/>
      <c r="AS223" s="110"/>
      <c r="AT223" s="110"/>
      <c r="AU223" s="110"/>
      <c r="AV223" s="23"/>
      <c r="AW223" s="111"/>
      <c r="AX223" s="111"/>
      <c r="AY223" s="14"/>
      <c r="AZ223" s="114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14"/>
      <c r="BQ223" s="14"/>
      <c r="BR223" s="14"/>
      <c r="BS223" s="108"/>
      <c r="BT223" s="108"/>
      <c r="BU223" s="108"/>
      <c r="BV223" s="108"/>
    </row>
    <row r="224" spans="1:74" s="2" customForma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105"/>
      <c r="Z224" s="105"/>
      <c r="AA224" s="105"/>
      <c r="AB224" s="105"/>
      <c r="AC224" s="105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27"/>
      <c r="AN224" s="27"/>
      <c r="AO224" s="27"/>
      <c r="AP224" s="27"/>
      <c r="AQ224" s="110"/>
      <c r="AR224" s="110"/>
      <c r="AS224" s="110"/>
      <c r="AT224" s="110"/>
      <c r="AU224" s="110"/>
      <c r="AV224" s="23"/>
      <c r="AW224" s="111"/>
      <c r="AX224" s="111"/>
      <c r="AY224" s="14"/>
      <c r="AZ224" s="114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14"/>
      <c r="BQ224" s="14"/>
      <c r="BR224" s="14"/>
      <c r="BS224" s="108"/>
      <c r="BT224" s="108"/>
      <c r="BU224" s="108"/>
      <c r="BV224" s="108"/>
    </row>
    <row r="225" spans="1:74" s="2" customForma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105"/>
      <c r="Z225" s="105"/>
      <c r="AA225" s="105"/>
      <c r="AB225" s="105"/>
      <c r="AC225" s="105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27"/>
      <c r="AN225" s="27"/>
      <c r="AO225" s="27"/>
      <c r="AP225" s="27"/>
      <c r="AQ225" s="110"/>
      <c r="AR225" s="110"/>
      <c r="AS225" s="110"/>
      <c r="AT225" s="110"/>
      <c r="AU225" s="110"/>
      <c r="AV225" s="23"/>
      <c r="AW225" s="111"/>
      <c r="AX225" s="111"/>
      <c r="AY225" s="14"/>
      <c r="AZ225" s="114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14"/>
      <c r="BQ225" s="14"/>
      <c r="BR225" s="14"/>
      <c r="BS225" s="108"/>
      <c r="BT225" s="108"/>
      <c r="BU225" s="108"/>
      <c r="BV225" s="108"/>
    </row>
    <row r="226" spans="1:74" s="2" customForma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105"/>
      <c r="Z226" s="105"/>
      <c r="AA226" s="105"/>
      <c r="AB226" s="105"/>
      <c r="AC226" s="105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27"/>
      <c r="AN226" s="27"/>
      <c r="AO226" s="27"/>
      <c r="AP226" s="27"/>
      <c r="AQ226" s="110"/>
      <c r="AR226" s="110"/>
      <c r="AS226" s="110"/>
      <c r="AT226" s="110"/>
      <c r="AU226" s="110"/>
      <c r="AV226" s="23"/>
      <c r="AW226" s="111"/>
      <c r="AX226" s="111"/>
      <c r="AY226" s="14"/>
      <c r="AZ226" s="114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14"/>
      <c r="BQ226" s="14"/>
      <c r="BR226" s="14"/>
      <c r="BS226" s="108"/>
      <c r="BT226" s="108"/>
      <c r="BU226" s="108"/>
      <c r="BV226" s="108"/>
    </row>
    <row r="227" spans="1:74" s="2" customForma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105"/>
      <c r="Z227" s="105"/>
      <c r="AA227" s="105"/>
      <c r="AB227" s="105"/>
      <c r="AC227" s="105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27"/>
      <c r="AN227" s="27"/>
      <c r="AO227" s="27"/>
      <c r="AP227" s="27"/>
      <c r="AQ227" s="110"/>
      <c r="AR227" s="110"/>
      <c r="AS227" s="110"/>
      <c r="AT227" s="110"/>
      <c r="AU227" s="110"/>
      <c r="AV227" s="23"/>
      <c r="AW227" s="111"/>
      <c r="AX227" s="111"/>
      <c r="AY227" s="14"/>
      <c r="AZ227" s="114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14"/>
      <c r="BQ227" s="14"/>
      <c r="BR227" s="14"/>
      <c r="BS227" s="108"/>
      <c r="BT227" s="108"/>
      <c r="BU227" s="108"/>
      <c r="BV227" s="108"/>
    </row>
    <row r="228" spans="1:74" s="2" customForma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105"/>
      <c r="Z228" s="105"/>
      <c r="AA228" s="105"/>
      <c r="AB228" s="105"/>
      <c r="AC228" s="105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27"/>
      <c r="AN228" s="27"/>
      <c r="AO228" s="27"/>
      <c r="AP228" s="27"/>
      <c r="AQ228" s="110"/>
      <c r="AR228" s="110"/>
      <c r="AS228" s="110"/>
      <c r="AT228" s="110"/>
      <c r="AU228" s="110"/>
      <c r="AV228" s="23"/>
      <c r="AW228" s="111"/>
      <c r="AX228" s="111"/>
      <c r="AY228" s="14"/>
      <c r="AZ228" s="114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14"/>
      <c r="BQ228" s="14"/>
      <c r="BR228" s="14"/>
      <c r="BS228" s="108"/>
      <c r="BT228" s="108"/>
      <c r="BU228" s="108"/>
      <c r="BV228" s="108"/>
    </row>
    <row r="229" spans="1:74" s="2" customForma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105"/>
      <c r="Z229" s="105"/>
      <c r="AA229" s="105"/>
      <c r="AB229" s="105"/>
      <c r="AC229" s="105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27"/>
      <c r="AN229" s="27"/>
      <c r="AO229" s="27"/>
      <c r="AP229" s="27"/>
      <c r="AQ229" s="110"/>
      <c r="AR229" s="110"/>
      <c r="AS229" s="110"/>
      <c r="AT229" s="110"/>
      <c r="AU229" s="110"/>
      <c r="AV229" s="23"/>
      <c r="AW229" s="111"/>
      <c r="AX229" s="111"/>
      <c r="AY229" s="14"/>
      <c r="AZ229" s="114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14"/>
      <c r="BQ229" s="14"/>
      <c r="BR229" s="14"/>
      <c r="BS229" s="108"/>
      <c r="BT229" s="108"/>
      <c r="BU229" s="108"/>
      <c r="BV229" s="108"/>
    </row>
    <row r="230" spans="1:74" s="2" customForma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105"/>
      <c r="Z230" s="105"/>
      <c r="AA230" s="105"/>
      <c r="AB230" s="105"/>
      <c r="AC230" s="105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27"/>
      <c r="AN230" s="27"/>
      <c r="AO230" s="27"/>
      <c r="AP230" s="27"/>
      <c r="AQ230" s="110"/>
      <c r="AR230" s="110"/>
      <c r="AS230" s="110"/>
      <c r="AT230" s="110"/>
      <c r="AU230" s="110"/>
      <c r="AV230" s="23"/>
      <c r="AW230" s="111"/>
      <c r="AX230" s="111"/>
      <c r="AY230" s="14"/>
      <c r="AZ230" s="114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14"/>
      <c r="BQ230" s="14"/>
      <c r="BR230" s="14"/>
      <c r="BS230" s="108"/>
      <c r="BT230" s="108"/>
      <c r="BU230" s="108"/>
      <c r="BV230" s="108"/>
    </row>
    <row r="231" spans="1:74" s="2" customForma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105"/>
      <c r="Z231" s="105"/>
      <c r="AA231" s="105"/>
      <c r="AB231" s="105"/>
      <c r="AC231" s="105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27"/>
      <c r="AN231" s="27"/>
      <c r="AO231" s="27"/>
      <c r="AP231" s="27"/>
      <c r="AQ231" s="110"/>
      <c r="AR231" s="110"/>
      <c r="AS231" s="110"/>
      <c r="AT231" s="110"/>
      <c r="AU231" s="110"/>
      <c r="AV231" s="23"/>
      <c r="AW231" s="111"/>
      <c r="AX231" s="111"/>
      <c r="AY231" s="14"/>
      <c r="AZ231" s="114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14"/>
      <c r="BQ231" s="14"/>
      <c r="BR231" s="14"/>
      <c r="BS231" s="108"/>
      <c r="BT231" s="108"/>
      <c r="BU231" s="108"/>
      <c r="BV231" s="108"/>
    </row>
    <row r="232" spans="1:74" s="2" customForma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105"/>
      <c r="Z232" s="105"/>
      <c r="AA232" s="105"/>
      <c r="AB232" s="105"/>
      <c r="AC232" s="105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27"/>
      <c r="AN232" s="27"/>
      <c r="AO232" s="27"/>
      <c r="AP232" s="27"/>
      <c r="AQ232" s="110"/>
      <c r="AR232" s="110"/>
      <c r="AS232" s="110"/>
      <c r="AT232" s="110"/>
      <c r="AU232" s="110"/>
      <c r="AV232" s="23"/>
      <c r="AW232" s="111"/>
      <c r="AX232" s="111"/>
      <c r="AY232" s="14"/>
      <c r="AZ232" s="114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14"/>
      <c r="BQ232" s="14"/>
      <c r="BR232" s="14"/>
      <c r="BS232" s="108"/>
      <c r="BT232" s="108"/>
      <c r="BU232" s="108"/>
      <c r="BV232" s="108"/>
    </row>
    <row r="233" spans="1:74" s="2" customForma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105"/>
      <c r="Z233" s="105"/>
      <c r="AA233" s="105"/>
      <c r="AB233" s="105"/>
      <c r="AC233" s="105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27"/>
      <c r="AN233" s="27"/>
      <c r="AO233" s="27"/>
      <c r="AP233" s="27"/>
      <c r="AQ233" s="110"/>
      <c r="AR233" s="110"/>
      <c r="AS233" s="110"/>
      <c r="AT233" s="110"/>
      <c r="AU233" s="110"/>
      <c r="AV233" s="23"/>
      <c r="AW233" s="111"/>
      <c r="AX233" s="111"/>
      <c r="AY233" s="14"/>
      <c r="AZ233" s="114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14"/>
      <c r="BQ233" s="14"/>
      <c r="BR233" s="14"/>
      <c r="BS233" s="108"/>
      <c r="BT233" s="108"/>
      <c r="BU233" s="108"/>
      <c r="BV233" s="108"/>
    </row>
    <row r="234" spans="1:74" s="2" customForma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105"/>
      <c r="Z234" s="105"/>
      <c r="AA234" s="105"/>
      <c r="AB234" s="105"/>
      <c r="AC234" s="105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27"/>
      <c r="AN234" s="27"/>
      <c r="AO234" s="27"/>
      <c r="AP234" s="27"/>
      <c r="AQ234" s="110"/>
      <c r="AR234" s="110"/>
      <c r="AS234" s="110"/>
      <c r="AT234" s="110"/>
      <c r="AU234" s="110"/>
      <c r="AV234" s="23"/>
      <c r="AW234" s="111"/>
      <c r="AX234" s="111"/>
      <c r="AY234" s="14"/>
      <c r="AZ234" s="114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14"/>
      <c r="BQ234" s="14"/>
      <c r="BR234" s="14"/>
      <c r="BS234" s="108"/>
      <c r="BT234" s="108"/>
      <c r="BU234" s="108"/>
      <c r="BV234" s="108"/>
    </row>
    <row r="235" spans="1:74" s="2" customForma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105"/>
      <c r="Z235" s="105"/>
      <c r="AA235" s="105"/>
      <c r="AB235" s="105"/>
      <c r="AC235" s="105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27"/>
      <c r="AN235" s="27"/>
      <c r="AO235" s="27"/>
      <c r="AP235" s="27"/>
      <c r="AQ235" s="110"/>
      <c r="AR235" s="110"/>
      <c r="AS235" s="110"/>
      <c r="AT235" s="110"/>
      <c r="AU235" s="110"/>
      <c r="AV235" s="23"/>
      <c r="AW235" s="111"/>
      <c r="AX235" s="111"/>
      <c r="AY235" s="14"/>
      <c r="AZ235" s="114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14"/>
      <c r="BQ235" s="14"/>
      <c r="BR235" s="14"/>
      <c r="BS235" s="108"/>
      <c r="BT235" s="108"/>
      <c r="BU235" s="108"/>
      <c r="BV235" s="108"/>
    </row>
    <row r="236" spans="1:74" s="2" customForma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105"/>
      <c r="Z236" s="105"/>
      <c r="AA236" s="105"/>
      <c r="AB236" s="105"/>
      <c r="AC236" s="105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27"/>
      <c r="AN236" s="27"/>
      <c r="AO236" s="27"/>
      <c r="AP236" s="27"/>
      <c r="AQ236" s="110"/>
      <c r="AR236" s="110"/>
      <c r="AS236" s="110"/>
      <c r="AT236" s="110"/>
      <c r="AU236" s="110"/>
      <c r="AV236" s="23"/>
      <c r="AW236" s="111"/>
      <c r="AX236" s="111"/>
      <c r="AY236" s="14"/>
      <c r="AZ236" s="114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14"/>
      <c r="BQ236" s="14"/>
      <c r="BR236" s="14"/>
      <c r="BS236" s="108"/>
      <c r="BT236" s="108"/>
      <c r="BU236" s="108"/>
      <c r="BV236" s="108"/>
    </row>
    <row r="237" spans="1:74" s="2" customForma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105"/>
      <c r="Z237" s="105"/>
      <c r="AA237" s="105"/>
      <c r="AB237" s="105"/>
      <c r="AC237" s="105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27"/>
      <c r="AN237" s="27"/>
      <c r="AO237" s="27"/>
      <c r="AP237" s="27"/>
      <c r="AQ237" s="110"/>
      <c r="AR237" s="110"/>
      <c r="AS237" s="110"/>
      <c r="AT237" s="110"/>
      <c r="AU237" s="110"/>
      <c r="AV237" s="23"/>
      <c r="AW237" s="111"/>
      <c r="AX237" s="111"/>
      <c r="AY237" s="14"/>
      <c r="AZ237" s="114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14"/>
      <c r="BQ237" s="14"/>
      <c r="BR237" s="14"/>
      <c r="BS237" s="108"/>
      <c r="BT237" s="108"/>
      <c r="BU237" s="108"/>
      <c r="BV237" s="108"/>
    </row>
    <row r="238" spans="1:74" s="2" customForma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105"/>
      <c r="Z238" s="105"/>
      <c r="AA238" s="105"/>
      <c r="AB238" s="105"/>
      <c r="AC238" s="105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12"/>
      <c r="AN238" s="112"/>
      <c r="AO238" s="27"/>
      <c r="AP238" s="27"/>
      <c r="AQ238" s="110"/>
      <c r="AR238" s="110"/>
      <c r="AS238" s="110"/>
      <c r="AT238" s="110"/>
      <c r="AU238" s="110"/>
      <c r="AV238" s="23"/>
      <c r="AW238" s="111"/>
      <c r="AX238" s="111"/>
      <c r="AY238" s="14"/>
      <c r="AZ238" s="114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14"/>
      <c r="BQ238" s="14"/>
      <c r="BR238" s="14"/>
      <c r="BS238" s="108"/>
      <c r="BT238" s="108"/>
      <c r="BU238" s="108"/>
      <c r="BV238" s="108"/>
    </row>
    <row r="239" spans="1:74" s="2" customForma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105"/>
      <c r="Z239" s="105"/>
      <c r="AA239" s="105"/>
      <c r="AB239" s="105"/>
      <c r="AC239" s="105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12"/>
      <c r="AN239" s="112"/>
      <c r="AO239" s="27"/>
      <c r="AP239" s="27"/>
      <c r="AQ239" s="110"/>
      <c r="AR239" s="110"/>
      <c r="AS239" s="110"/>
      <c r="AT239" s="110"/>
      <c r="AU239" s="110"/>
      <c r="AV239" s="23"/>
      <c r="AW239" s="111"/>
      <c r="AX239" s="111"/>
      <c r="AY239" s="14"/>
      <c r="AZ239" s="114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14"/>
      <c r="BQ239" s="14"/>
      <c r="BR239" s="14"/>
      <c r="BS239" s="108"/>
      <c r="BT239" s="108"/>
      <c r="BU239" s="108"/>
      <c r="BV239" s="108"/>
    </row>
    <row r="240" spans="1:74" s="2" customForma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105"/>
      <c r="Z240" s="105"/>
      <c r="AA240" s="105"/>
      <c r="AB240" s="105"/>
      <c r="AC240" s="105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12"/>
      <c r="AN240" s="112"/>
      <c r="AO240" s="27"/>
      <c r="AP240" s="27"/>
      <c r="AQ240" s="110"/>
      <c r="AR240" s="110"/>
      <c r="AS240" s="110"/>
      <c r="AT240" s="110"/>
      <c r="AU240" s="110"/>
      <c r="AV240" s="23"/>
      <c r="AW240" s="111"/>
      <c r="AX240" s="111"/>
      <c r="AY240" s="14"/>
      <c r="AZ240" s="114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14"/>
      <c r="BQ240" s="14"/>
      <c r="BR240" s="14"/>
      <c r="BS240" s="108"/>
      <c r="BT240" s="108"/>
      <c r="BU240" s="108"/>
      <c r="BV240" s="108"/>
    </row>
    <row r="241" spans="1:74" s="2" customForma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105"/>
      <c r="Z241" s="105"/>
      <c r="AA241" s="105"/>
      <c r="AB241" s="105"/>
      <c r="AC241" s="105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12"/>
      <c r="AN241" s="112"/>
      <c r="AO241" s="27"/>
      <c r="AP241" s="27"/>
      <c r="AQ241" s="110"/>
      <c r="AR241" s="110"/>
      <c r="AS241" s="110"/>
      <c r="AT241" s="110"/>
      <c r="AU241" s="110"/>
      <c r="AV241" s="23"/>
      <c r="AW241" s="111"/>
      <c r="AX241" s="111"/>
      <c r="AY241" s="14"/>
      <c r="AZ241" s="114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14"/>
      <c r="BQ241" s="14"/>
      <c r="BR241" s="14"/>
      <c r="BS241" s="108"/>
      <c r="BT241" s="108"/>
      <c r="BU241" s="108"/>
      <c r="BV241" s="108"/>
    </row>
    <row r="242" spans="1:74" s="2" customForma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105"/>
      <c r="Z242" s="105"/>
      <c r="AA242" s="105"/>
      <c r="AB242" s="105"/>
      <c r="AC242" s="105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12"/>
      <c r="AN242" s="112"/>
      <c r="AO242" s="27"/>
      <c r="AP242" s="27"/>
      <c r="AQ242" s="110"/>
      <c r="AR242" s="110"/>
      <c r="AS242" s="110"/>
      <c r="AT242" s="110"/>
      <c r="AU242" s="110"/>
      <c r="AV242" s="23"/>
      <c r="AW242" s="111"/>
      <c r="AX242" s="111"/>
      <c r="AY242" s="14"/>
      <c r="AZ242" s="114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14"/>
      <c r="BQ242" s="14"/>
      <c r="BR242" s="14"/>
      <c r="BS242" s="108"/>
      <c r="BT242" s="108"/>
      <c r="BU242" s="108"/>
      <c r="BV242" s="108"/>
    </row>
    <row r="243" spans="1:74" s="2" customForma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105"/>
      <c r="Z243" s="105"/>
      <c r="AA243" s="105"/>
      <c r="AB243" s="105"/>
      <c r="AC243" s="105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12"/>
      <c r="AN243" s="112"/>
      <c r="AO243" s="27"/>
      <c r="AP243" s="27"/>
      <c r="AQ243" s="110"/>
      <c r="AR243" s="110"/>
      <c r="AS243" s="110"/>
      <c r="AT243" s="110"/>
      <c r="AU243" s="110"/>
      <c r="AV243" s="23"/>
      <c r="AW243" s="111"/>
      <c r="AX243" s="111"/>
      <c r="AY243" s="14"/>
      <c r="AZ243" s="114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14"/>
      <c r="BQ243" s="14"/>
      <c r="BR243" s="14"/>
      <c r="BS243" s="108"/>
      <c r="BT243" s="108"/>
      <c r="BU243" s="108"/>
      <c r="BV243" s="108"/>
    </row>
    <row r="244" spans="1:74" s="2" customForma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105"/>
      <c r="Z244" s="105"/>
      <c r="AA244" s="105"/>
      <c r="AB244" s="105"/>
      <c r="AC244" s="105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12"/>
      <c r="AN244" s="112"/>
      <c r="AO244" s="27"/>
      <c r="AP244" s="27"/>
      <c r="AQ244" s="110"/>
      <c r="AR244" s="110"/>
      <c r="AS244" s="110"/>
      <c r="AT244" s="110"/>
      <c r="AU244" s="110"/>
      <c r="AV244" s="23"/>
      <c r="AW244" s="111"/>
      <c r="AX244" s="111"/>
      <c r="AY244" s="14"/>
      <c r="AZ244" s="114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14"/>
      <c r="BQ244" s="14"/>
      <c r="BR244" s="14"/>
      <c r="BS244" s="108"/>
      <c r="BT244" s="108"/>
      <c r="BU244" s="108"/>
      <c r="BV244" s="108"/>
    </row>
    <row r="245" spans="1:74" s="2" customForma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105"/>
      <c r="Z245" s="105"/>
      <c r="AA245" s="105"/>
      <c r="AB245" s="105"/>
      <c r="AC245" s="105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12"/>
      <c r="AN245" s="112"/>
      <c r="AO245" s="27"/>
      <c r="AP245" s="27"/>
      <c r="AQ245" s="110"/>
      <c r="AR245" s="110"/>
      <c r="AS245" s="110"/>
      <c r="AT245" s="110"/>
      <c r="AU245" s="110"/>
      <c r="AV245" s="23"/>
      <c r="AW245" s="111"/>
      <c r="AX245" s="111"/>
      <c r="AY245" s="14"/>
      <c r="AZ245" s="114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14"/>
      <c r="BQ245" s="14"/>
      <c r="BR245" s="14"/>
      <c r="BS245" s="108"/>
      <c r="BT245" s="108"/>
      <c r="BU245" s="108"/>
      <c r="BV245" s="108"/>
    </row>
    <row r="246" spans="1:74" s="2" customForma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105"/>
      <c r="Z246" s="105"/>
      <c r="AA246" s="105"/>
      <c r="AB246" s="105"/>
      <c r="AC246" s="105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12"/>
      <c r="AN246" s="112"/>
      <c r="AO246" s="27"/>
      <c r="AP246" s="27"/>
      <c r="AQ246" s="110"/>
      <c r="AR246" s="110"/>
      <c r="AS246" s="110"/>
      <c r="AT246" s="110"/>
      <c r="AU246" s="110"/>
      <c r="AV246" s="23"/>
      <c r="AW246" s="111"/>
      <c r="AX246" s="111"/>
      <c r="AY246" s="14"/>
      <c r="AZ246" s="114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14"/>
      <c r="BQ246" s="14"/>
      <c r="BR246" s="14"/>
      <c r="BS246" s="108"/>
      <c r="BT246" s="108"/>
      <c r="BU246" s="108"/>
      <c r="BV246" s="108"/>
    </row>
    <row r="247" spans="1:74" s="2" customForma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105"/>
      <c r="Z247" s="105"/>
      <c r="AA247" s="105"/>
      <c r="AB247" s="105"/>
      <c r="AC247" s="105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12"/>
      <c r="AN247" s="112"/>
      <c r="AO247" s="27"/>
      <c r="AP247" s="27"/>
      <c r="AQ247" s="110"/>
      <c r="AR247" s="110"/>
      <c r="AS247" s="110"/>
      <c r="AT247" s="110"/>
      <c r="AU247" s="110"/>
      <c r="AV247" s="23"/>
      <c r="AW247" s="111"/>
      <c r="AX247" s="111"/>
      <c r="AY247" s="14"/>
      <c r="AZ247" s="114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14"/>
      <c r="BQ247" s="14"/>
      <c r="BR247" s="14"/>
      <c r="BS247" s="108"/>
      <c r="BT247" s="108"/>
      <c r="BU247" s="108"/>
      <c r="BV247" s="108"/>
    </row>
    <row r="248" spans="1:74" s="2" customForma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105"/>
      <c r="Z248" s="105"/>
      <c r="AA248" s="105"/>
      <c r="AB248" s="105"/>
      <c r="AC248" s="105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12"/>
      <c r="AN248" s="112"/>
      <c r="AO248" s="27"/>
      <c r="AP248" s="27"/>
      <c r="AQ248" s="110"/>
      <c r="AR248" s="110"/>
      <c r="AS248" s="110"/>
      <c r="AT248" s="110"/>
      <c r="AU248" s="110"/>
      <c r="AV248" s="23"/>
      <c r="AW248" s="111"/>
      <c r="AX248" s="111"/>
      <c r="AY248" s="14"/>
      <c r="AZ248" s="114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14"/>
      <c r="BQ248" s="14"/>
      <c r="BR248" s="14"/>
      <c r="BS248" s="108"/>
      <c r="BT248" s="108"/>
      <c r="BU248" s="108"/>
      <c r="BV248" s="108"/>
    </row>
    <row r="249" spans="1:74" s="2" customForma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105"/>
      <c r="Z249" s="105"/>
      <c r="AA249" s="105"/>
      <c r="AB249" s="105"/>
      <c r="AC249" s="105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12"/>
      <c r="AN249" s="112"/>
      <c r="AO249" s="27"/>
      <c r="AP249" s="27"/>
      <c r="AQ249" s="110"/>
      <c r="AR249" s="110"/>
      <c r="AS249" s="110"/>
      <c r="AT249" s="110"/>
      <c r="AU249" s="110"/>
      <c r="AV249" s="23"/>
      <c r="AW249" s="111"/>
      <c r="AX249" s="111"/>
      <c r="AY249" s="14"/>
      <c r="AZ249" s="114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14"/>
      <c r="BQ249" s="14"/>
      <c r="BR249" s="14"/>
      <c r="BS249" s="108"/>
      <c r="BT249" s="108"/>
      <c r="BU249" s="108"/>
      <c r="BV249" s="108"/>
    </row>
    <row r="250" spans="1:74" s="2" customForma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105"/>
      <c r="Z250" s="105"/>
      <c r="AA250" s="105"/>
      <c r="AB250" s="105"/>
      <c r="AC250" s="105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12"/>
      <c r="AN250" s="112"/>
      <c r="AO250" s="27"/>
      <c r="AP250" s="27"/>
      <c r="AQ250" s="110"/>
      <c r="AR250" s="110"/>
      <c r="AS250" s="110"/>
      <c r="AT250" s="110"/>
      <c r="AU250" s="110"/>
      <c r="AV250" s="23"/>
      <c r="AW250" s="111"/>
      <c r="AX250" s="111"/>
      <c r="AY250" s="14"/>
      <c r="AZ250" s="114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14"/>
      <c r="BQ250" s="14"/>
      <c r="BR250" s="14"/>
      <c r="BS250" s="108"/>
      <c r="BT250" s="108"/>
      <c r="BU250" s="108"/>
      <c r="BV250" s="108"/>
    </row>
    <row r="251" spans="1:74" s="2" customForma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105"/>
      <c r="Z251" s="105"/>
      <c r="AA251" s="105"/>
      <c r="AB251" s="105"/>
      <c r="AC251" s="105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12"/>
      <c r="AN251" s="112"/>
      <c r="AO251" s="27"/>
      <c r="AP251" s="27"/>
      <c r="AQ251" s="110"/>
      <c r="AR251" s="110"/>
      <c r="AS251" s="110"/>
      <c r="AT251" s="110"/>
      <c r="AU251" s="110"/>
      <c r="AV251" s="23"/>
      <c r="AW251" s="111"/>
      <c r="AX251" s="111"/>
      <c r="AY251" s="14"/>
      <c r="AZ251" s="114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14"/>
      <c r="BQ251" s="14"/>
      <c r="BR251" s="14"/>
      <c r="BS251" s="108"/>
      <c r="BT251" s="108"/>
      <c r="BU251" s="108"/>
      <c r="BV251" s="108"/>
    </row>
    <row r="252" spans="1:74" s="2" customForma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105"/>
      <c r="Z252" s="105"/>
      <c r="AA252" s="105"/>
      <c r="AB252" s="105"/>
      <c r="AC252" s="105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12"/>
      <c r="AN252" s="112"/>
      <c r="AO252" s="27"/>
      <c r="AP252" s="27"/>
      <c r="AQ252" s="110"/>
      <c r="AR252" s="110"/>
      <c r="AS252" s="110"/>
      <c r="AT252" s="110"/>
      <c r="AU252" s="110"/>
      <c r="AV252" s="23"/>
      <c r="AW252" s="111"/>
      <c r="AX252" s="111"/>
      <c r="AY252" s="14"/>
      <c r="AZ252" s="114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14"/>
      <c r="BQ252" s="14"/>
      <c r="BR252" s="14"/>
      <c r="BS252" s="108"/>
      <c r="BT252" s="108"/>
      <c r="BU252" s="108"/>
      <c r="BV252" s="108"/>
    </row>
    <row r="253" spans="1:74" s="2" customForma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105"/>
      <c r="Z253" s="105"/>
      <c r="AA253" s="105"/>
      <c r="AB253" s="105"/>
      <c r="AC253" s="105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12"/>
      <c r="AN253" s="112"/>
      <c r="AO253" s="27"/>
      <c r="AP253" s="27"/>
      <c r="AQ253" s="110"/>
      <c r="AR253" s="110"/>
      <c r="AS253" s="110"/>
      <c r="AT253" s="110"/>
      <c r="AU253" s="110"/>
      <c r="AV253" s="23"/>
      <c r="AW253" s="111"/>
      <c r="AX253" s="111"/>
      <c r="AY253" s="14"/>
      <c r="AZ253" s="114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14"/>
      <c r="BQ253" s="14"/>
      <c r="BR253" s="14"/>
      <c r="BS253" s="108"/>
      <c r="BT253" s="108"/>
      <c r="BU253" s="108"/>
      <c r="BV253" s="108"/>
    </row>
    <row r="254" spans="1:74" s="2" customForma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105"/>
      <c r="Z254" s="105"/>
      <c r="AA254" s="105"/>
      <c r="AB254" s="105"/>
      <c r="AC254" s="105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12"/>
      <c r="AN254" s="112"/>
      <c r="AO254" s="27"/>
      <c r="AP254" s="27"/>
      <c r="AQ254" s="110"/>
      <c r="AR254" s="110"/>
      <c r="AS254" s="110"/>
      <c r="AT254" s="110"/>
      <c r="AU254" s="110"/>
      <c r="AV254" s="23"/>
      <c r="AW254" s="111"/>
      <c r="AX254" s="111"/>
      <c r="AY254" s="14"/>
      <c r="AZ254" s="114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14"/>
      <c r="BQ254" s="14"/>
      <c r="BR254" s="14"/>
      <c r="BS254" s="108"/>
      <c r="BT254" s="108"/>
      <c r="BU254" s="108"/>
      <c r="BV254" s="108"/>
    </row>
    <row r="255" spans="1:74" s="2" customForma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105"/>
      <c r="Z255" s="105"/>
      <c r="AA255" s="105"/>
      <c r="AB255" s="105"/>
      <c r="AC255" s="105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12"/>
      <c r="AN255" s="112"/>
      <c r="AO255" s="27"/>
      <c r="AP255" s="27"/>
      <c r="AQ255" s="110"/>
      <c r="AR255" s="110"/>
      <c r="AS255" s="110"/>
      <c r="AT255" s="110"/>
      <c r="AU255" s="110"/>
      <c r="AV255" s="23"/>
      <c r="AW255" s="111"/>
      <c r="AX255" s="111"/>
      <c r="AY255" s="14"/>
      <c r="AZ255" s="114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14"/>
      <c r="BQ255" s="14"/>
      <c r="BR255" s="14"/>
      <c r="BS255" s="108"/>
      <c r="BT255" s="108"/>
      <c r="BU255" s="108"/>
      <c r="BV255" s="108"/>
    </row>
    <row r="256" spans="1:74" s="2" customForma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105"/>
      <c r="Z256" s="105"/>
      <c r="AA256" s="105"/>
      <c r="AB256" s="105"/>
      <c r="AC256" s="105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12"/>
      <c r="AN256" s="112"/>
      <c r="AO256" s="27"/>
      <c r="AP256" s="27"/>
      <c r="AQ256" s="110"/>
      <c r="AR256" s="110"/>
      <c r="AS256" s="110"/>
      <c r="AT256" s="110"/>
      <c r="AU256" s="110"/>
      <c r="AV256" s="23"/>
      <c r="AW256" s="111"/>
      <c r="AX256" s="111"/>
      <c r="AY256" s="14"/>
      <c r="AZ256" s="114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14"/>
      <c r="BQ256" s="14"/>
      <c r="BR256" s="14"/>
      <c r="BS256" s="108"/>
      <c r="BT256" s="108"/>
      <c r="BU256" s="108"/>
      <c r="BV256" s="108"/>
    </row>
  </sheetData>
  <mergeCells count="1">
    <mergeCell ref="AM2:AP2"/>
  </mergeCells>
  <pageMargins left="0" right="0" top="0" bottom="0" header="0" footer="0"/>
  <pageSetup paperSize="9" scale="4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Segments Analysis in USD</vt:lpstr>
      <vt:lpstr>'Segments Analysis in USD'!Print_Area</vt:lpstr>
      <vt:lpstr>'Segments Analysis in USD'!Print_Titles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Nonlapan Cheewinjarasroj</dc:creator>
  <cp:lastModifiedBy>Nonlapan Cheewinjarasroj</cp:lastModifiedBy>
  <dcterms:created xsi:type="dcterms:W3CDTF">2018-08-08T06:56:36Z</dcterms:created>
  <dcterms:modified xsi:type="dcterms:W3CDTF">2018-08-09T10:44:16Z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