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15" windowWidth="19875" windowHeight="7470"/>
  </bookViews>
  <sheets>
    <sheet name="Segments Analysis in US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'Segments Analysis in USD'!$A$2:$BX$95</definedName>
    <definedName name="_xlnm.Print_Area" localSheetId="0">'Segments Analysis in USD'!$A$1:$AI$140</definedName>
    <definedName name="_xlnm.Print_Titles" localSheetId="0">'Segments Analysis in USD'!$1:$2</definedName>
  </definedNames>
  <calcPr calcId="145621"/>
</workbook>
</file>

<file path=xl/calcChain.xml><?xml version="1.0" encoding="utf-8"?>
<calcChain xmlns="http://schemas.openxmlformats.org/spreadsheetml/2006/main">
  <c r="AI138" i="1" l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J138" i="1"/>
  <c r="I138" i="1"/>
  <c r="H138" i="1"/>
  <c r="G138" i="1"/>
  <c r="F138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J137" i="1"/>
  <c r="I137" i="1"/>
  <c r="H137" i="1"/>
  <c r="G137" i="1"/>
  <c r="F137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J136" i="1"/>
  <c r="I136" i="1"/>
  <c r="H136" i="1"/>
  <c r="G136" i="1"/>
  <c r="F136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J135" i="1"/>
  <c r="I135" i="1"/>
  <c r="H135" i="1"/>
  <c r="G135" i="1"/>
  <c r="F135" i="1"/>
  <c r="AI134" i="1"/>
  <c r="AH134" i="1"/>
  <c r="AG134" i="1"/>
  <c r="AF134" i="1"/>
  <c r="AE134" i="1"/>
  <c r="AD134" i="1"/>
  <c r="AC134" i="1"/>
  <c r="AB134" i="1"/>
  <c r="AA134" i="1"/>
  <c r="Z134" i="1"/>
  <c r="Y134" i="1"/>
  <c r="X134" i="1"/>
  <c r="W134" i="1"/>
  <c r="V134" i="1"/>
  <c r="U134" i="1"/>
  <c r="T134" i="1"/>
  <c r="S134" i="1"/>
  <c r="R134" i="1"/>
  <c r="Q134" i="1"/>
  <c r="P134" i="1"/>
  <c r="J134" i="1"/>
  <c r="I134" i="1"/>
  <c r="H134" i="1"/>
  <c r="G134" i="1"/>
  <c r="F134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J133" i="1"/>
  <c r="I133" i="1"/>
  <c r="H133" i="1"/>
  <c r="G133" i="1"/>
  <c r="F133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W139" i="1" s="1"/>
  <c r="V132" i="1"/>
  <c r="U132" i="1"/>
  <c r="T132" i="1"/>
  <c r="T139" i="1" s="1"/>
  <c r="S132" i="1"/>
  <c r="S139" i="1" s="1"/>
  <c r="R132" i="1"/>
  <c r="R139" i="1" s="1"/>
  <c r="Q132" i="1"/>
  <c r="Q139" i="1" s="1"/>
  <c r="P132" i="1"/>
  <c r="P139" i="1" s="1"/>
  <c r="J132" i="1"/>
  <c r="I132" i="1"/>
  <c r="H132" i="1"/>
  <c r="G132" i="1"/>
  <c r="F132" i="1"/>
  <c r="F139" i="1" s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J130" i="1"/>
  <c r="I130" i="1"/>
  <c r="H130" i="1"/>
  <c r="G130" i="1"/>
  <c r="F130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J129" i="1"/>
  <c r="I129" i="1"/>
  <c r="H129" i="1"/>
  <c r="G129" i="1"/>
  <c r="F129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J128" i="1"/>
  <c r="I128" i="1"/>
  <c r="H128" i="1"/>
  <c r="G128" i="1"/>
  <c r="F128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J127" i="1"/>
  <c r="I127" i="1"/>
  <c r="H127" i="1"/>
  <c r="G127" i="1"/>
  <c r="F127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J126" i="1"/>
  <c r="I126" i="1"/>
  <c r="H126" i="1"/>
  <c r="G126" i="1"/>
  <c r="F126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J125" i="1"/>
  <c r="I125" i="1"/>
  <c r="H125" i="1"/>
  <c r="G125" i="1"/>
  <c r="F125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J124" i="1"/>
  <c r="I124" i="1"/>
  <c r="H124" i="1"/>
  <c r="G124" i="1"/>
  <c r="F124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J122" i="1"/>
  <c r="I122" i="1"/>
  <c r="H122" i="1"/>
  <c r="G122" i="1"/>
  <c r="F122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J121" i="1"/>
  <c r="I121" i="1"/>
  <c r="H121" i="1"/>
  <c r="G121" i="1"/>
  <c r="F121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J120" i="1"/>
  <c r="I120" i="1"/>
  <c r="H120" i="1"/>
  <c r="G120" i="1"/>
  <c r="F120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J119" i="1"/>
  <c r="I119" i="1"/>
  <c r="H119" i="1"/>
  <c r="G119" i="1"/>
  <c r="F119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J118" i="1"/>
  <c r="I118" i="1"/>
  <c r="H118" i="1"/>
  <c r="G118" i="1"/>
  <c r="F118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J117" i="1"/>
  <c r="I117" i="1"/>
  <c r="H117" i="1"/>
  <c r="G117" i="1"/>
  <c r="F117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J115" i="1"/>
  <c r="I115" i="1"/>
  <c r="H115" i="1"/>
  <c r="G115" i="1"/>
  <c r="F115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J114" i="1"/>
  <c r="I114" i="1"/>
  <c r="H114" i="1"/>
  <c r="G114" i="1"/>
  <c r="F114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J113" i="1"/>
  <c r="I113" i="1"/>
  <c r="H113" i="1"/>
  <c r="G113" i="1"/>
  <c r="F113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J112" i="1"/>
  <c r="I112" i="1"/>
  <c r="H112" i="1"/>
  <c r="G112" i="1"/>
  <c r="F112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J111" i="1"/>
  <c r="I111" i="1"/>
  <c r="H111" i="1"/>
  <c r="G111" i="1"/>
  <c r="F111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J110" i="1"/>
  <c r="I110" i="1"/>
  <c r="H110" i="1"/>
  <c r="G110" i="1"/>
  <c r="F110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J108" i="1"/>
  <c r="I108" i="1"/>
  <c r="H108" i="1"/>
  <c r="G108" i="1"/>
  <c r="F108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J107" i="1"/>
  <c r="I107" i="1"/>
  <c r="H107" i="1"/>
  <c r="G107" i="1"/>
  <c r="F107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J106" i="1"/>
  <c r="I106" i="1"/>
  <c r="H106" i="1"/>
  <c r="G106" i="1"/>
  <c r="F106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J105" i="1"/>
  <c r="I105" i="1"/>
  <c r="H105" i="1"/>
  <c r="G105" i="1"/>
  <c r="F105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J104" i="1"/>
  <c r="I104" i="1"/>
  <c r="H104" i="1"/>
  <c r="G104" i="1"/>
  <c r="F104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J103" i="1"/>
  <c r="I103" i="1"/>
  <c r="H103" i="1"/>
  <c r="G103" i="1"/>
  <c r="F103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J101" i="1"/>
  <c r="I101" i="1"/>
  <c r="H101" i="1"/>
  <c r="G101" i="1"/>
  <c r="F101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J100" i="1"/>
  <c r="I100" i="1"/>
  <c r="H100" i="1"/>
  <c r="G100" i="1"/>
  <c r="F100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J99" i="1"/>
  <c r="I99" i="1"/>
  <c r="H99" i="1"/>
  <c r="G99" i="1"/>
  <c r="F99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J98" i="1"/>
  <c r="I98" i="1"/>
  <c r="H98" i="1"/>
  <c r="G98" i="1"/>
  <c r="F98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J97" i="1"/>
  <c r="I97" i="1"/>
  <c r="H97" i="1"/>
  <c r="G97" i="1"/>
  <c r="F97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J96" i="1"/>
  <c r="I96" i="1"/>
  <c r="H96" i="1"/>
  <c r="G96" i="1"/>
  <c r="F96" i="1"/>
  <c r="K93" i="1"/>
  <c r="AI92" i="1"/>
  <c r="AH92" i="1"/>
  <c r="AG92" i="1"/>
  <c r="AF92" i="1"/>
  <c r="AD92" i="1"/>
  <c r="AC92" i="1"/>
  <c r="AB92" i="1"/>
  <c r="AA92" i="1"/>
  <c r="Z92" i="1"/>
  <c r="Y92" i="1"/>
  <c r="X92" i="1"/>
  <c r="W92" i="1"/>
  <c r="V92" i="1"/>
  <c r="U92" i="1"/>
  <c r="T92" i="1"/>
  <c r="J92" i="1"/>
  <c r="I92" i="1"/>
  <c r="H92" i="1"/>
  <c r="G92" i="1"/>
  <c r="AI91" i="1"/>
  <c r="AH91" i="1"/>
  <c r="AG91" i="1"/>
  <c r="AF91" i="1"/>
  <c r="AD91" i="1"/>
  <c r="AC91" i="1"/>
  <c r="AB91" i="1"/>
  <c r="AA91" i="1"/>
  <c r="Z91" i="1"/>
  <c r="Y91" i="1"/>
  <c r="X91" i="1"/>
  <c r="W91" i="1"/>
  <c r="V91" i="1"/>
  <c r="U91" i="1"/>
  <c r="T91" i="1"/>
  <c r="J91" i="1"/>
  <c r="I91" i="1"/>
  <c r="H91" i="1"/>
  <c r="G91" i="1"/>
  <c r="AI90" i="1"/>
  <c r="AH90" i="1"/>
  <c r="AG90" i="1"/>
  <c r="AF90" i="1"/>
  <c r="AD90" i="1"/>
  <c r="AC90" i="1"/>
  <c r="AB90" i="1"/>
  <c r="AA90" i="1"/>
  <c r="Z90" i="1"/>
  <c r="Y90" i="1"/>
  <c r="X90" i="1"/>
  <c r="W90" i="1"/>
  <c r="V90" i="1"/>
  <c r="U90" i="1"/>
  <c r="T90" i="1"/>
  <c r="J90" i="1"/>
  <c r="I90" i="1"/>
  <c r="H90" i="1"/>
  <c r="G90" i="1"/>
  <c r="AI89" i="1"/>
  <c r="AH89" i="1"/>
  <c r="AG89" i="1"/>
  <c r="AF89" i="1"/>
  <c r="AD89" i="1"/>
  <c r="AC89" i="1"/>
  <c r="AB89" i="1"/>
  <c r="AA89" i="1"/>
  <c r="Z89" i="1"/>
  <c r="Y89" i="1"/>
  <c r="X89" i="1"/>
  <c r="W89" i="1"/>
  <c r="V89" i="1"/>
  <c r="U89" i="1"/>
  <c r="T89" i="1"/>
  <c r="J89" i="1"/>
  <c r="I89" i="1"/>
  <c r="H89" i="1"/>
  <c r="G89" i="1"/>
  <c r="AI88" i="1"/>
  <c r="AH88" i="1"/>
  <c r="AG88" i="1"/>
  <c r="AF88" i="1"/>
  <c r="AD88" i="1"/>
  <c r="AC88" i="1"/>
  <c r="AB88" i="1"/>
  <c r="AA88" i="1"/>
  <c r="Z88" i="1"/>
  <c r="Y88" i="1"/>
  <c r="X88" i="1"/>
  <c r="W88" i="1"/>
  <c r="V88" i="1"/>
  <c r="U88" i="1"/>
  <c r="T88" i="1"/>
  <c r="J88" i="1"/>
  <c r="I88" i="1"/>
  <c r="H88" i="1"/>
  <c r="G88" i="1"/>
  <c r="W87" i="1"/>
  <c r="T87" i="1"/>
  <c r="S87" i="1"/>
  <c r="R87" i="1"/>
  <c r="Q87" i="1"/>
  <c r="Q93" i="1" s="1"/>
  <c r="P87" i="1"/>
  <c r="O87" i="1"/>
  <c r="O93" i="1" s="1"/>
  <c r="N87" i="1"/>
  <c r="M87" i="1"/>
  <c r="M93" i="1" s="1"/>
  <c r="L87" i="1"/>
  <c r="F87" i="1"/>
  <c r="F93" i="1" s="1"/>
  <c r="E87" i="1"/>
  <c r="B87" i="1"/>
  <c r="B93" i="1" s="1"/>
  <c r="AI84" i="1"/>
  <c r="AH84" i="1"/>
  <c r="AG84" i="1"/>
  <c r="AF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J84" i="1"/>
  <c r="I84" i="1"/>
  <c r="H84" i="1"/>
  <c r="G84" i="1"/>
  <c r="F84" i="1"/>
  <c r="E84" i="1"/>
  <c r="D84" i="1"/>
  <c r="AI83" i="1"/>
  <c r="AH83" i="1"/>
  <c r="AG83" i="1"/>
  <c r="AF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J83" i="1"/>
  <c r="I83" i="1"/>
  <c r="H83" i="1"/>
  <c r="G83" i="1"/>
  <c r="F83" i="1"/>
  <c r="E83" i="1"/>
  <c r="D83" i="1"/>
  <c r="AI82" i="1"/>
  <c r="AH82" i="1"/>
  <c r="AG82" i="1"/>
  <c r="AF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J82" i="1"/>
  <c r="I82" i="1"/>
  <c r="AE82" i="1" s="1"/>
  <c r="H82" i="1"/>
  <c r="G82" i="1"/>
  <c r="F82" i="1"/>
  <c r="E82" i="1"/>
  <c r="D82" i="1"/>
  <c r="W81" i="1"/>
  <c r="T81" i="1"/>
  <c r="S81" i="1"/>
  <c r="R81" i="1"/>
  <c r="Q81" i="1"/>
  <c r="Q85" i="1" s="1"/>
  <c r="P81" i="1"/>
  <c r="O81" i="1"/>
  <c r="N81" i="1"/>
  <c r="M81" i="1"/>
  <c r="M85" i="1" s="1"/>
  <c r="L81" i="1"/>
  <c r="F81" i="1"/>
  <c r="E81" i="1"/>
  <c r="B81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I78" i="1"/>
  <c r="H78" i="1"/>
  <c r="G78" i="1"/>
  <c r="F78" i="1"/>
  <c r="E78" i="1"/>
  <c r="D78" i="1"/>
  <c r="C78" i="1"/>
  <c r="B78" i="1"/>
  <c r="AI77" i="1"/>
  <c r="AH77" i="1"/>
  <c r="AG77" i="1"/>
  <c r="AF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J77" i="1"/>
  <c r="I77" i="1"/>
  <c r="H77" i="1"/>
  <c r="G77" i="1"/>
  <c r="F77" i="1"/>
  <c r="E77" i="1"/>
  <c r="D77" i="1"/>
  <c r="C77" i="1"/>
  <c r="B77" i="1"/>
  <c r="AI76" i="1"/>
  <c r="AH76" i="1"/>
  <c r="AG76" i="1"/>
  <c r="AF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J76" i="1"/>
  <c r="I76" i="1"/>
  <c r="AE76" i="1" s="1"/>
  <c r="H76" i="1"/>
  <c r="G76" i="1"/>
  <c r="F76" i="1"/>
  <c r="E76" i="1"/>
  <c r="D76" i="1"/>
  <c r="C76" i="1"/>
  <c r="B76" i="1"/>
  <c r="A73" i="1"/>
  <c r="A78" i="1" s="1"/>
  <c r="A84" i="1" s="1"/>
  <c r="A72" i="1"/>
  <c r="A77" i="1" s="1"/>
  <c r="A83" i="1" s="1"/>
  <c r="A71" i="1"/>
  <c r="A76" i="1" s="1"/>
  <c r="A82" i="1" s="1"/>
  <c r="H68" i="1"/>
  <c r="H73" i="1" s="1"/>
  <c r="G68" i="1"/>
  <c r="F68" i="1"/>
  <c r="F73" i="1" s="1"/>
  <c r="E68" i="1"/>
  <c r="D68" i="1"/>
  <c r="D73" i="1" s="1"/>
  <c r="C68" i="1"/>
  <c r="C73" i="1" s="1"/>
  <c r="B68" i="1"/>
  <c r="B73" i="1" s="1"/>
  <c r="H67" i="1"/>
  <c r="H72" i="1" s="1"/>
  <c r="G67" i="1"/>
  <c r="G72" i="1" s="1"/>
  <c r="F67" i="1"/>
  <c r="F72" i="1" s="1"/>
  <c r="E67" i="1"/>
  <c r="E72" i="1" s="1"/>
  <c r="D67" i="1"/>
  <c r="D72" i="1" s="1"/>
  <c r="C67" i="1"/>
  <c r="C72" i="1" s="1"/>
  <c r="B67" i="1"/>
  <c r="B72" i="1" s="1"/>
  <c r="H66" i="1"/>
  <c r="H71" i="1" s="1"/>
  <c r="G66" i="1"/>
  <c r="F66" i="1"/>
  <c r="F71" i="1" s="1"/>
  <c r="E66" i="1"/>
  <c r="E71" i="1" s="1"/>
  <c r="D66" i="1"/>
  <c r="D71" i="1" s="1"/>
  <c r="C66" i="1"/>
  <c r="C71" i="1" s="1"/>
  <c r="B66" i="1"/>
  <c r="B71" i="1" s="1"/>
  <c r="G65" i="1"/>
  <c r="F65" i="1"/>
  <c r="E65" i="1"/>
  <c r="E69" i="1" s="1"/>
  <c r="D65" i="1"/>
  <c r="D69" i="1" s="1"/>
  <c r="C65" i="1"/>
  <c r="C69" i="1" s="1"/>
  <c r="B65" i="1"/>
  <c r="AI62" i="1"/>
  <c r="AH62" i="1"/>
  <c r="AG62" i="1"/>
  <c r="AF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J62" i="1"/>
  <c r="I62" i="1"/>
  <c r="H62" i="1"/>
  <c r="G62" i="1"/>
  <c r="F62" i="1"/>
  <c r="E62" i="1"/>
  <c r="D62" i="1"/>
  <c r="AI61" i="1"/>
  <c r="AH61" i="1"/>
  <c r="AG61" i="1"/>
  <c r="AF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J61" i="1"/>
  <c r="I61" i="1"/>
  <c r="AE61" i="1" s="1"/>
  <c r="H61" i="1"/>
  <c r="G61" i="1"/>
  <c r="F61" i="1"/>
  <c r="E61" i="1"/>
  <c r="D61" i="1"/>
  <c r="AI60" i="1"/>
  <c r="AH60" i="1"/>
  <c r="AG60" i="1"/>
  <c r="AF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J60" i="1"/>
  <c r="I60" i="1"/>
  <c r="H60" i="1"/>
  <c r="G60" i="1"/>
  <c r="F60" i="1"/>
  <c r="E60" i="1"/>
  <c r="D60" i="1"/>
  <c r="W59" i="1"/>
  <c r="T59" i="1"/>
  <c r="T63" i="1" s="1"/>
  <c r="S59" i="1"/>
  <c r="R59" i="1"/>
  <c r="Q59" i="1"/>
  <c r="Q63" i="1" s="1"/>
  <c r="P59" i="1"/>
  <c r="P63" i="1" s="1"/>
  <c r="O59" i="1"/>
  <c r="N59" i="1"/>
  <c r="M59" i="1"/>
  <c r="M63" i="1" s="1"/>
  <c r="L59" i="1"/>
  <c r="F59" i="1"/>
  <c r="E59" i="1"/>
  <c r="B59" i="1"/>
  <c r="AI56" i="1"/>
  <c r="AH56" i="1"/>
  <c r="AG56" i="1"/>
  <c r="AF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J56" i="1"/>
  <c r="I56" i="1"/>
  <c r="AE56" i="1" s="1"/>
  <c r="H56" i="1"/>
  <c r="G56" i="1"/>
  <c r="F56" i="1"/>
  <c r="E56" i="1"/>
  <c r="D56" i="1"/>
  <c r="C56" i="1"/>
  <c r="B56" i="1"/>
  <c r="AI55" i="1"/>
  <c r="AH55" i="1"/>
  <c r="AG55" i="1"/>
  <c r="AF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J55" i="1"/>
  <c r="I55" i="1"/>
  <c r="H55" i="1"/>
  <c r="G55" i="1"/>
  <c r="F55" i="1"/>
  <c r="E55" i="1"/>
  <c r="D55" i="1"/>
  <c r="C55" i="1"/>
  <c r="B55" i="1"/>
  <c r="AI54" i="1"/>
  <c r="AH54" i="1"/>
  <c r="AG54" i="1"/>
  <c r="AF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J54" i="1"/>
  <c r="I54" i="1"/>
  <c r="AE54" i="1" s="1"/>
  <c r="H54" i="1"/>
  <c r="G54" i="1"/>
  <c r="F54" i="1"/>
  <c r="E54" i="1"/>
  <c r="D54" i="1"/>
  <c r="C54" i="1"/>
  <c r="B54" i="1"/>
  <c r="A51" i="1"/>
  <c r="A56" i="1" s="1"/>
  <c r="A62" i="1" s="1"/>
  <c r="A50" i="1"/>
  <c r="A55" i="1" s="1"/>
  <c r="A61" i="1" s="1"/>
  <c r="A49" i="1"/>
  <c r="A54" i="1" s="1"/>
  <c r="A60" i="1" s="1"/>
  <c r="H46" i="1"/>
  <c r="G46" i="1"/>
  <c r="F46" i="1"/>
  <c r="E46" i="1"/>
  <c r="E51" i="1" s="1"/>
  <c r="D46" i="1"/>
  <c r="C46" i="1"/>
  <c r="B46" i="1"/>
  <c r="B51" i="1" s="1"/>
  <c r="H45" i="1"/>
  <c r="G45" i="1"/>
  <c r="G50" i="1" s="1"/>
  <c r="F45" i="1"/>
  <c r="F50" i="1" s="1"/>
  <c r="E45" i="1"/>
  <c r="E50" i="1" s="1"/>
  <c r="D45" i="1"/>
  <c r="D50" i="1" s="1"/>
  <c r="C45" i="1"/>
  <c r="C50" i="1" s="1"/>
  <c r="B45" i="1"/>
  <c r="B50" i="1" s="1"/>
  <c r="H44" i="1"/>
  <c r="H49" i="1" s="1"/>
  <c r="G44" i="1"/>
  <c r="G49" i="1" s="1"/>
  <c r="F44" i="1"/>
  <c r="E44" i="1"/>
  <c r="E49" i="1" s="1"/>
  <c r="D44" i="1"/>
  <c r="D49" i="1" s="1"/>
  <c r="C44" i="1"/>
  <c r="C49" i="1" s="1"/>
  <c r="B44" i="1"/>
  <c r="G43" i="1"/>
  <c r="F43" i="1"/>
  <c r="F47" i="1" s="1"/>
  <c r="E43" i="1"/>
  <c r="E47" i="1" s="1"/>
  <c r="D43" i="1"/>
  <c r="D47" i="1" s="1"/>
  <c r="C43" i="1"/>
  <c r="B43" i="1"/>
  <c r="B47" i="1" s="1"/>
  <c r="T40" i="1"/>
  <c r="S40" i="1"/>
  <c r="S41" i="1" s="1"/>
  <c r="R40" i="1"/>
  <c r="Q40" i="1"/>
  <c r="Q41" i="1" s="1"/>
  <c r="P40" i="1"/>
  <c r="O40" i="1"/>
  <c r="O41" i="1" s="1"/>
  <c r="N40" i="1"/>
  <c r="M40" i="1"/>
  <c r="M41" i="1" s="1"/>
  <c r="L40" i="1"/>
  <c r="F40" i="1"/>
  <c r="E40" i="1"/>
  <c r="B40" i="1"/>
  <c r="AI39" i="1"/>
  <c r="AH39" i="1"/>
  <c r="AG39" i="1"/>
  <c r="AF39" i="1"/>
  <c r="AD39" i="1"/>
  <c r="AC39" i="1"/>
  <c r="AB39" i="1"/>
  <c r="AA39" i="1"/>
  <c r="Z39" i="1"/>
  <c r="Y39" i="1"/>
  <c r="X39" i="1"/>
  <c r="V39" i="1"/>
  <c r="U39" i="1"/>
  <c r="J39" i="1"/>
  <c r="I39" i="1"/>
  <c r="AE39" i="1" s="1"/>
  <c r="H39" i="1"/>
  <c r="G39" i="1"/>
  <c r="AI38" i="1"/>
  <c r="AH38" i="1"/>
  <c r="AG38" i="1"/>
  <c r="AF38" i="1"/>
  <c r="AD38" i="1"/>
  <c r="AC38" i="1"/>
  <c r="AB38" i="1"/>
  <c r="AA38" i="1"/>
  <c r="Z38" i="1"/>
  <c r="Y38" i="1"/>
  <c r="X38" i="1"/>
  <c r="V38" i="1"/>
  <c r="U38" i="1"/>
  <c r="J38" i="1"/>
  <c r="I38" i="1"/>
  <c r="H38" i="1"/>
  <c r="G38" i="1"/>
  <c r="D38" i="1"/>
  <c r="C38" i="1"/>
  <c r="AI37" i="1"/>
  <c r="AH37" i="1"/>
  <c r="AG37" i="1"/>
  <c r="AF37" i="1"/>
  <c r="AD37" i="1"/>
  <c r="AC37" i="1"/>
  <c r="AB37" i="1"/>
  <c r="AA37" i="1"/>
  <c r="Z37" i="1"/>
  <c r="Y37" i="1"/>
  <c r="X37" i="1"/>
  <c r="V37" i="1"/>
  <c r="U37" i="1"/>
  <c r="J37" i="1"/>
  <c r="I37" i="1"/>
  <c r="H37" i="1"/>
  <c r="G37" i="1"/>
  <c r="D37" i="1"/>
  <c r="C37" i="1"/>
  <c r="AI36" i="1"/>
  <c r="AH36" i="1"/>
  <c r="AG36" i="1"/>
  <c r="AF36" i="1"/>
  <c r="AD36" i="1"/>
  <c r="AC36" i="1"/>
  <c r="AB36" i="1"/>
  <c r="AA36" i="1"/>
  <c r="Z36" i="1"/>
  <c r="Y36" i="1"/>
  <c r="X36" i="1"/>
  <c r="V36" i="1"/>
  <c r="U36" i="1"/>
  <c r="J36" i="1"/>
  <c r="I36" i="1"/>
  <c r="H36" i="1"/>
  <c r="G36" i="1"/>
  <c r="W36" i="1" s="1"/>
  <c r="D36" i="1"/>
  <c r="C36" i="1"/>
  <c r="AI35" i="1"/>
  <c r="AH35" i="1"/>
  <c r="AG35" i="1"/>
  <c r="AF35" i="1"/>
  <c r="AD35" i="1"/>
  <c r="AC35" i="1"/>
  <c r="AB35" i="1"/>
  <c r="AA35" i="1"/>
  <c r="Z35" i="1"/>
  <c r="Y35" i="1"/>
  <c r="X35" i="1"/>
  <c r="V35" i="1"/>
  <c r="U35" i="1"/>
  <c r="J35" i="1"/>
  <c r="H35" i="1"/>
  <c r="G35" i="1"/>
  <c r="D35" i="1"/>
  <c r="C35" i="1"/>
  <c r="C40" i="1" s="1"/>
  <c r="AH32" i="1"/>
  <c r="AG32" i="1"/>
  <c r="AF32" i="1"/>
  <c r="AD32" i="1"/>
  <c r="AC32" i="1"/>
  <c r="AB32" i="1"/>
  <c r="AA32" i="1"/>
  <c r="Z32" i="1"/>
  <c r="Z31" i="1" s="1"/>
  <c r="Y32" i="1"/>
  <c r="X32" i="1"/>
  <c r="X31" i="1" s="1"/>
  <c r="W32" i="1"/>
  <c r="V32" i="1"/>
  <c r="V31" i="1" s="1"/>
  <c r="U32" i="1"/>
  <c r="T32" i="1"/>
  <c r="T31" i="1" s="1"/>
  <c r="S32" i="1"/>
  <c r="R32" i="1"/>
  <c r="R31" i="1" s="1"/>
  <c r="Q32" i="1"/>
  <c r="P32" i="1"/>
  <c r="P31" i="1" s="1"/>
  <c r="O32" i="1"/>
  <c r="N32" i="1"/>
  <c r="N31" i="1" s="1"/>
  <c r="M32" i="1"/>
  <c r="L32" i="1"/>
  <c r="L31" i="1" s="1"/>
  <c r="J32" i="1"/>
  <c r="I32" i="1"/>
  <c r="AE32" i="1" s="1"/>
  <c r="H32" i="1"/>
  <c r="G32" i="1"/>
  <c r="G31" i="1" s="1"/>
  <c r="F32" i="1"/>
  <c r="E32" i="1"/>
  <c r="E31" i="1" s="1"/>
  <c r="D32" i="1"/>
  <c r="C32" i="1"/>
  <c r="C31" i="1" s="1"/>
  <c r="B32" i="1"/>
  <c r="AH31" i="1"/>
  <c r="AG31" i="1"/>
  <c r="AF31" i="1"/>
  <c r="AD31" i="1"/>
  <c r="AC31" i="1"/>
  <c r="AB31" i="1"/>
  <c r="Y31" i="1"/>
  <c r="W31" i="1"/>
  <c r="U31" i="1"/>
  <c r="S31" i="1"/>
  <c r="Q31" i="1"/>
  <c r="O31" i="1"/>
  <c r="M31" i="1"/>
  <c r="J31" i="1"/>
  <c r="H31" i="1"/>
  <c r="F31" i="1"/>
  <c r="D31" i="1"/>
  <c r="B31" i="1"/>
  <c r="AI30" i="1"/>
  <c r="AH30" i="1"/>
  <c r="AG30" i="1"/>
  <c r="AF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J30" i="1"/>
  <c r="I30" i="1"/>
  <c r="AE30" i="1" s="1"/>
  <c r="H30" i="1"/>
  <c r="G30" i="1"/>
  <c r="F30" i="1"/>
  <c r="E30" i="1"/>
  <c r="D30" i="1"/>
  <c r="C30" i="1"/>
  <c r="B30" i="1"/>
  <c r="AI29" i="1"/>
  <c r="AH29" i="1"/>
  <c r="AG29" i="1"/>
  <c r="AF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J29" i="1"/>
  <c r="I29" i="1"/>
  <c r="H29" i="1"/>
  <c r="G29" i="1"/>
  <c r="F29" i="1"/>
  <c r="E29" i="1"/>
  <c r="D29" i="1"/>
  <c r="C29" i="1"/>
  <c r="B29" i="1"/>
  <c r="AI28" i="1"/>
  <c r="AH28" i="1"/>
  <c r="AG28" i="1"/>
  <c r="AF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J28" i="1"/>
  <c r="H28" i="1"/>
  <c r="G28" i="1"/>
  <c r="F28" i="1"/>
  <c r="E28" i="1"/>
  <c r="D28" i="1"/>
  <c r="C28" i="1"/>
  <c r="B28" i="1"/>
  <c r="Z20" i="1"/>
  <c r="Z26" i="1" s="1"/>
  <c r="X20" i="1"/>
  <c r="X26" i="1" s="1"/>
  <c r="W20" i="1"/>
  <c r="W26" i="1" s="1"/>
  <c r="V20" i="1"/>
  <c r="V26" i="1" s="1"/>
  <c r="U20" i="1"/>
  <c r="U26" i="1" s="1"/>
  <c r="T20" i="1"/>
  <c r="T26" i="1" s="1"/>
  <c r="S20" i="1"/>
  <c r="S26" i="1" s="1"/>
  <c r="R20" i="1"/>
  <c r="R26" i="1" s="1"/>
  <c r="Q20" i="1"/>
  <c r="Q26" i="1" s="1"/>
  <c r="P20" i="1"/>
  <c r="P26" i="1" s="1"/>
  <c r="O20" i="1"/>
  <c r="O26" i="1" s="1"/>
  <c r="N20" i="1"/>
  <c r="N26" i="1" s="1"/>
  <c r="M20" i="1"/>
  <c r="M26" i="1" s="1"/>
  <c r="L20" i="1"/>
  <c r="L26" i="1" s="1"/>
  <c r="G20" i="1"/>
  <c r="G26" i="1" s="1"/>
  <c r="F20" i="1"/>
  <c r="F26" i="1" s="1"/>
  <c r="E20" i="1"/>
  <c r="E26" i="1" s="1"/>
  <c r="D20" i="1"/>
  <c r="D26" i="1" s="1"/>
  <c r="C20" i="1"/>
  <c r="C26" i="1" s="1"/>
  <c r="B20" i="1"/>
  <c r="B26" i="1" s="1"/>
  <c r="Z19" i="1"/>
  <c r="X19" i="1"/>
  <c r="W19" i="1"/>
  <c r="W25" i="1" s="1"/>
  <c r="V19" i="1"/>
  <c r="U19" i="1"/>
  <c r="U25" i="1" s="1"/>
  <c r="T19" i="1"/>
  <c r="S19" i="1"/>
  <c r="S25" i="1" s="1"/>
  <c r="R19" i="1"/>
  <c r="Q19" i="1"/>
  <c r="Q25" i="1" s="1"/>
  <c r="P19" i="1"/>
  <c r="O19" i="1"/>
  <c r="O25" i="1" s="1"/>
  <c r="N19" i="1"/>
  <c r="M19" i="1"/>
  <c r="M25" i="1" s="1"/>
  <c r="L19" i="1"/>
  <c r="G19" i="1"/>
  <c r="F19" i="1"/>
  <c r="F25" i="1" s="1"/>
  <c r="E19" i="1"/>
  <c r="D19" i="1"/>
  <c r="D25" i="1" s="1"/>
  <c r="C19" i="1"/>
  <c r="B19" i="1"/>
  <c r="B25" i="1" s="1"/>
  <c r="Z18" i="1"/>
  <c r="Z24" i="1" s="1"/>
  <c r="X18" i="1"/>
  <c r="X24" i="1" s="1"/>
  <c r="W18" i="1"/>
  <c r="W24" i="1" s="1"/>
  <c r="V18" i="1"/>
  <c r="V24" i="1" s="1"/>
  <c r="U18" i="1"/>
  <c r="U24" i="1" s="1"/>
  <c r="T18" i="1"/>
  <c r="T24" i="1" s="1"/>
  <c r="S18" i="1"/>
  <c r="S24" i="1" s="1"/>
  <c r="R18" i="1"/>
  <c r="R24" i="1" s="1"/>
  <c r="Q18" i="1"/>
  <c r="Q24" i="1" s="1"/>
  <c r="P18" i="1"/>
  <c r="P24" i="1" s="1"/>
  <c r="O18" i="1"/>
  <c r="O24" i="1" s="1"/>
  <c r="N18" i="1"/>
  <c r="N24" i="1" s="1"/>
  <c r="M18" i="1"/>
  <c r="M24" i="1" s="1"/>
  <c r="L18" i="1"/>
  <c r="L24" i="1" s="1"/>
  <c r="G18" i="1"/>
  <c r="F18" i="1"/>
  <c r="F24" i="1" s="1"/>
  <c r="E18" i="1"/>
  <c r="E24" i="1" s="1"/>
  <c r="D18" i="1"/>
  <c r="D24" i="1" s="1"/>
  <c r="C18" i="1"/>
  <c r="C24" i="1" s="1"/>
  <c r="B18" i="1"/>
  <c r="B24" i="1" s="1"/>
  <c r="Z17" i="1"/>
  <c r="Z23" i="1" s="1"/>
  <c r="X17" i="1"/>
  <c r="X23" i="1" s="1"/>
  <c r="W17" i="1"/>
  <c r="W23" i="1" s="1"/>
  <c r="V17" i="1"/>
  <c r="V23" i="1" s="1"/>
  <c r="U17" i="1"/>
  <c r="U23" i="1" s="1"/>
  <c r="T17" i="1"/>
  <c r="T23" i="1" s="1"/>
  <c r="S17" i="1"/>
  <c r="S23" i="1" s="1"/>
  <c r="R17" i="1"/>
  <c r="R23" i="1" s="1"/>
  <c r="Q17" i="1"/>
  <c r="Q23" i="1" s="1"/>
  <c r="P17" i="1"/>
  <c r="P23" i="1" s="1"/>
  <c r="O17" i="1"/>
  <c r="O23" i="1" s="1"/>
  <c r="N17" i="1"/>
  <c r="N23" i="1" s="1"/>
  <c r="M17" i="1"/>
  <c r="M23" i="1" s="1"/>
  <c r="L17" i="1"/>
  <c r="L23" i="1" s="1"/>
  <c r="G17" i="1"/>
  <c r="F17" i="1"/>
  <c r="F23" i="1" s="1"/>
  <c r="E17" i="1"/>
  <c r="E23" i="1" s="1"/>
  <c r="D17" i="1"/>
  <c r="D23" i="1" s="1"/>
  <c r="C17" i="1"/>
  <c r="C23" i="1" s="1"/>
  <c r="B17" i="1"/>
  <c r="B23" i="1" s="1"/>
  <c r="Z16" i="1"/>
  <c r="X16" i="1"/>
  <c r="X22" i="1" s="1"/>
  <c r="W16" i="1"/>
  <c r="V16" i="1"/>
  <c r="U16" i="1"/>
  <c r="U21" i="1" s="1"/>
  <c r="T16" i="1"/>
  <c r="S16" i="1"/>
  <c r="R16" i="1"/>
  <c r="Q16" i="1"/>
  <c r="P16" i="1"/>
  <c r="P22" i="1" s="1"/>
  <c r="O16" i="1"/>
  <c r="O22" i="1" s="1"/>
  <c r="N16" i="1"/>
  <c r="N21" i="1" s="1"/>
  <c r="M16" i="1"/>
  <c r="M22" i="1" s="1"/>
  <c r="M48" i="1" s="1"/>
  <c r="L16" i="1"/>
  <c r="L21" i="1" s="1"/>
  <c r="G16" i="1"/>
  <c r="G21" i="1" s="1"/>
  <c r="F16" i="1"/>
  <c r="F22" i="1" s="1"/>
  <c r="E16" i="1"/>
  <c r="E21" i="1" s="1"/>
  <c r="D16" i="1"/>
  <c r="D22" i="1" s="1"/>
  <c r="C16" i="1"/>
  <c r="C21" i="1" s="1"/>
  <c r="B16" i="1"/>
  <c r="B22" i="1" s="1"/>
  <c r="A1" i="1"/>
  <c r="W37" i="1" l="1"/>
  <c r="AE90" i="1"/>
  <c r="AE29" i="1"/>
  <c r="I31" i="1"/>
  <c r="AE31" i="1" s="1"/>
  <c r="E25" i="1"/>
  <c r="N25" i="1"/>
  <c r="R25" i="1"/>
  <c r="V25" i="1"/>
  <c r="Z25" i="1"/>
  <c r="C25" i="1"/>
  <c r="G25" i="1"/>
  <c r="L25" i="1"/>
  <c r="P25" i="1"/>
  <c r="T25" i="1"/>
  <c r="X25" i="1"/>
  <c r="P48" i="1"/>
  <c r="X48" i="1"/>
  <c r="O48" i="1"/>
  <c r="S116" i="1"/>
  <c r="S22" i="1"/>
  <c r="W116" i="1"/>
  <c r="W22" i="1"/>
  <c r="B21" i="1"/>
  <c r="S21" i="1"/>
  <c r="G22" i="1"/>
  <c r="G24" i="1"/>
  <c r="P116" i="1"/>
  <c r="P21" i="1"/>
  <c r="T116" i="1"/>
  <c r="T21" i="1"/>
  <c r="X116" i="1"/>
  <c r="X21" i="1"/>
  <c r="D21" i="1"/>
  <c r="M21" i="1"/>
  <c r="R22" i="1"/>
  <c r="Z22" i="1"/>
  <c r="Q116" i="1"/>
  <c r="Q22" i="1"/>
  <c r="U116" i="1"/>
  <c r="U22" i="1"/>
  <c r="F21" i="1"/>
  <c r="O21" i="1"/>
  <c r="W21" i="1"/>
  <c r="C22" i="1"/>
  <c r="L22" i="1"/>
  <c r="T22" i="1"/>
  <c r="G23" i="1"/>
  <c r="R116" i="1"/>
  <c r="R21" i="1"/>
  <c r="V116" i="1"/>
  <c r="V21" i="1"/>
  <c r="Z116" i="1"/>
  <c r="Z21" i="1"/>
  <c r="Q21" i="1"/>
  <c r="E22" i="1"/>
  <c r="N22" i="1"/>
  <c r="V22" i="1"/>
  <c r="E75" i="1"/>
  <c r="E53" i="1"/>
  <c r="N75" i="1"/>
  <c r="N53" i="1"/>
  <c r="R131" i="1"/>
  <c r="R75" i="1"/>
  <c r="R53" i="1"/>
  <c r="V131" i="1"/>
  <c r="V75" i="1"/>
  <c r="V53" i="1"/>
  <c r="Z131" i="1"/>
  <c r="Z75" i="1"/>
  <c r="Z53" i="1"/>
  <c r="AD131" i="1"/>
  <c r="AD75" i="1"/>
  <c r="AD53" i="1"/>
  <c r="AH131" i="1"/>
  <c r="AH75" i="1"/>
  <c r="AH53" i="1"/>
  <c r="E33" i="1"/>
  <c r="N33" i="1"/>
  <c r="R33" i="1"/>
  <c r="V33" i="1"/>
  <c r="Z33" i="1"/>
  <c r="AD33" i="1"/>
  <c r="AH33" i="1"/>
  <c r="G87" i="1"/>
  <c r="G81" i="1"/>
  <c r="G59" i="1"/>
  <c r="U87" i="1"/>
  <c r="U81" i="1"/>
  <c r="U59" i="1"/>
  <c r="U40" i="1"/>
  <c r="U41" i="1" s="1"/>
  <c r="Z87" i="1"/>
  <c r="Z81" i="1"/>
  <c r="Z59" i="1"/>
  <c r="AD87" i="1"/>
  <c r="AD81" i="1"/>
  <c r="AD59" i="1"/>
  <c r="AH87" i="1"/>
  <c r="AH81" i="1"/>
  <c r="AH59" i="1"/>
  <c r="G40" i="1"/>
  <c r="N41" i="1"/>
  <c r="R41" i="1"/>
  <c r="X40" i="1"/>
  <c r="X41" i="1" s="1"/>
  <c r="AF40" i="1"/>
  <c r="B75" i="1"/>
  <c r="B53" i="1"/>
  <c r="F131" i="1"/>
  <c r="F75" i="1"/>
  <c r="F53" i="1"/>
  <c r="J131" i="1"/>
  <c r="J75" i="1"/>
  <c r="J53" i="1"/>
  <c r="O75" i="1"/>
  <c r="O53" i="1"/>
  <c r="S131" i="1"/>
  <c r="S75" i="1"/>
  <c r="S53" i="1"/>
  <c r="W131" i="1"/>
  <c r="W75" i="1"/>
  <c r="W53" i="1"/>
  <c r="AA131" i="1"/>
  <c r="AA75" i="1"/>
  <c r="AA53" i="1"/>
  <c r="AI131" i="1"/>
  <c r="AI75" i="1"/>
  <c r="AI53" i="1"/>
  <c r="AA31" i="1"/>
  <c r="AI32" i="1"/>
  <c r="B33" i="1"/>
  <c r="B34" i="1" s="1"/>
  <c r="F33" i="1"/>
  <c r="J33" i="1"/>
  <c r="O33" i="1"/>
  <c r="S33" i="1"/>
  <c r="W33" i="1"/>
  <c r="AA33" i="1"/>
  <c r="H87" i="1"/>
  <c r="H81" i="1"/>
  <c r="H59" i="1"/>
  <c r="H40" i="1"/>
  <c r="V87" i="1"/>
  <c r="V81" i="1"/>
  <c r="V59" i="1"/>
  <c r="AA87" i="1"/>
  <c r="AA81" i="1"/>
  <c r="AA59" i="1"/>
  <c r="AA40" i="1"/>
  <c r="AI87" i="1"/>
  <c r="AI81" i="1"/>
  <c r="AI59" i="1"/>
  <c r="AI40" i="1"/>
  <c r="AE36" i="1"/>
  <c r="AE37" i="1"/>
  <c r="W38" i="1"/>
  <c r="AE38" i="1"/>
  <c r="Z40" i="1"/>
  <c r="AH40" i="1"/>
  <c r="C75" i="1"/>
  <c r="C53" i="1"/>
  <c r="G131" i="1"/>
  <c r="G75" i="1"/>
  <c r="G53" i="1"/>
  <c r="L75" i="1"/>
  <c r="L53" i="1"/>
  <c r="P131" i="1"/>
  <c r="P75" i="1"/>
  <c r="P53" i="1"/>
  <c r="T131" i="1"/>
  <c r="T75" i="1"/>
  <c r="T53" i="1"/>
  <c r="X131" i="1"/>
  <c r="X75" i="1"/>
  <c r="X53" i="1"/>
  <c r="AB131" i="1"/>
  <c r="AB75" i="1"/>
  <c r="AB53" i="1"/>
  <c r="AF131" i="1"/>
  <c r="AF75" i="1"/>
  <c r="AF53" i="1"/>
  <c r="C33" i="1"/>
  <c r="G33" i="1"/>
  <c r="L33" i="1"/>
  <c r="P33" i="1"/>
  <c r="T33" i="1"/>
  <c r="X33" i="1"/>
  <c r="AB33" i="1"/>
  <c r="AF33" i="1"/>
  <c r="C87" i="1"/>
  <c r="C81" i="1"/>
  <c r="C59" i="1"/>
  <c r="X87" i="1"/>
  <c r="X81" i="1"/>
  <c r="X59" i="1"/>
  <c r="AB87" i="1"/>
  <c r="AB81" i="1"/>
  <c r="AB59" i="1"/>
  <c r="AF87" i="1"/>
  <c r="AF81" i="1"/>
  <c r="AF59" i="1"/>
  <c r="AF41" i="1"/>
  <c r="L41" i="1"/>
  <c r="P41" i="1"/>
  <c r="T41" i="1"/>
  <c r="AB40" i="1"/>
  <c r="D75" i="1"/>
  <c r="D53" i="1"/>
  <c r="H131" i="1"/>
  <c r="H75" i="1"/>
  <c r="H53" i="1"/>
  <c r="M75" i="1"/>
  <c r="M53" i="1"/>
  <c r="Q131" i="1"/>
  <c r="Q75" i="1"/>
  <c r="Q53" i="1"/>
  <c r="U131" i="1"/>
  <c r="U75" i="1"/>
  <c r="U53" i="1"/>
  <c r="Y131" i="1"/>
  <c r="Y75" i="1"/>
  <c r="Y53" i="1"/>
  <c r="AC131" i="1"/>
  <c r="AC75" i="1"/>
  <c r="AC53" i="1"/>
  <c r="AG131" i="1"/>
  <c r="AG75" i="1"/>
  <c r="AG53" i="1"/>
  <c r="D33" i="1"/>
  <c r="H33" i="1"/>
  <c r="M33" i="1"/>
  <c r="Q33" i="1"/>
  <c r="U33" i="1"/>
  <c r="Y33" i="1"/>
  <c r="AC33" i="1"/>
  <c r="AG33" i="1"/>
  <c r="D87" i="1"/>
  <c r="D81" i="1"/>
  <c r="D59" i="1"/>
  <c r="D40" i="1"/>
  <c r="J87" i="1"/>
  <c r="J81" i="1"/>
  <c r="J59" i="1"/>
  <c r="J40" i="1"/>
  <c r="J41" i="1" s="1"/>
  <c r="Y87" i="1"/>
  <c r="Y81" i="1"/>
  <c r="Y59" i="1"/>
  <c r="Y40" i="1"/>
  <c r="Y41" i="1" s="1"/>
  <c r="AC87" i="1"/>
  <c r="AC81" i="1"/>
  <c r="AC59" i="1"/>
  <c r="AC40" i="1"/>
  <c r="AG87" i="1"/>
  <c r="AG81" i="1"/>
  <c r="AG59" i="1"/>
  <c r="AG40" i="1"/>
  <c r="AG41" i="1" s="1"/>
  <c r="W39" i="1"/>
  <c r="V40" i="1"/>
  <c r="V41" i="1" s="1"/>
  <c r="AD40" i="1"/>
  <c r="AI41" i="1"/>
  <c r="C47" i="1"/>
  <c r="G47" i="1"/>
  <c r="H50" i="1"/>
  <c r="C51" i="1"/>
  <c r="AE55" i="1"/>
  <c r="B49" i="1"/>
  <c r="F49" i="1"/>
  <c r="D51" i="1"/>
  <c r="H51" i="1"/>
  <c r="G51" i="1"/>
  <c r="F51" i="1"/>
  <c r="AE60" i="1"/>
  <c r="L63" i="1"/>
  <c r="E63" i="1"/>
  <c r="N63" i="1"/>
  <c r="R63" i="1"/>
  <c r="F63" i="1"/>
  <c r="O63" i="1"/>
  <c r="S63" i="1"/>
  <c r="W63" i="1"/>
  <c r="AE62" i="1"/>
  <c r="B69" i="1"/>
  <c r="F69" i="1"/>
  <c r="G71" i="1"/>
  <c r="E73" i="1"/>
  <c r="G69" i="1"/>
  <c r="G73" i="1"/>
  <c r="N85" i="1"/>
  <c r="R85" i="1"/>
  <c r="AE77" i="1"/>
  <c r="E85" i="1"/>
  <c r="L85" i="1"/>
  <c r="P85" i="1"/>
  <c r="T85" i="1"/>
  <c r="AE83" i="1"/>
  <c r="AE84" i="1"/>
  <c r="F85" i="1"/>
  <c r="O85" i="1"/>
  <c r="S85" i="1"/>
  <c r="W85" i="1"/>
  <c r="N93" i="1"/>
  <c r="R93" i="1"/>
  <c r="AE89" i="1"/>
  <c r="E93" i="1"/>
  <c r="L93" i="1"/>
  <c r="P93" i="1"/>
  <c r="T93" i="1"/>
  <c r="AE88" i="1"/>
  <c r="S93" i="1"/>
  <c r="X93" i="1"/>
  <c r="W93" i="1"/>
  <c r="AE91" i="1"/>
  <c r="F116" i="1"/>
  <c r="G123" i="1"/>
  <c r="P123" i="1"/>
  <c r="T123" i="1"/>
  <c r="X123" i="1"/>
  <c r="V139" i="1"/>
  <c r="Z139" i="1"/>
  <c r="AD139" i="1"/>
  <c r="AH139" i="1"/>
  <c r="G116" i="1"/>
  <c r="Q123" i="1"/>
  <c r="U123" i="1"/>
  <c r="J139" i="1"/>
  <c r="AA139" i="1"/>
  <c r="AI139" i="1"/>
  <c r="R123" i="1"/>
  <c r="V123" i="1"/>
  <c r="Z123" i="1"/>
  <c r="G139" i="1"/>
  <c r="X139" i="1"/>
  <c r="AB139" i="1"/>
  <c r="AF139" i="1"/>
  <c r="AE92" i="1"/>
  <c r="F123" i="1"/>
  <c r="S123" i="1"/>
  <c r="W123" i="1"/>
  <c r="H139" i="1"/>
  <c r="U139" i="1"/>
  <c r="Y139" i="1"/>
  <c r="AC139" i="1"/>
  <c r="AG139" i="1"/>
  <c r="AH93" i="1" l="1"/>
  <c r="AC85" i="1"/>
  <c r="Y63" i="1"/>
  <c r="J63" i="1"/>
  <c r="D63" i="1"/>
  <c r="AC79" i="1"/>
  <c r="AC57" i="1"/>
  <c r="M79" i="1"/>
  <c r="M57" i="1"/>
  <c r="AF85" i="1"/>
  <c r="AB85" i="1"/>
  <c r="X85" i="1"/>
  <c r="C93" i="1"/>
  <c r="T79" i="1"/>
  <c r="T57" i="1"/>
  <c r="C79" i="1"/>
  <c r="C57" i="1"/>
  <c r="C58" i="1"/>
  <c r="C48" i="1"/>
  <c r="AA41" i="1"/>
  <c r="AB93" i="1"/>
  <c r="V93" i="1"/>
  <c r="H93" i="1"/>
  <c r="W79" i="1"/>
  <c r="W57" i="1"/>
  <c r="F79" i="1"/>
  <c r="F57" i="1"/>
  <c r="W80" i="1"/>
  <c r="AH85" i="1"/>
  <c r="AD85" i="1"/>
  <c r="Z85" i="1"/>
  <c r="U63" i="1"/>
  <c r="G85" i="1"/>
  <c r="Z79" i="1"/>
  <c r="Z80" i="1" s="1"/>
  <c r="Z57" i="1"/>
  <c r="N48" i="1"/>
  <c r="Z48" i="1"/>
  <c r="W48" i="1"/>
  <c r="AD93" i="1"/>
  <c r="Y85" i="1"/>
  <c r="J85" i="1"/>
  <c r="D85" i="1"/>
  <c r="Y79" i="1"/>
  <c r="Y57" i="1"/>
  <c r="H79" i="1"/>
  <c r="H57" i="1"/>
  <c r="AC58" i="1"/>
  <c r="Y80" i="1"/>
  <c r="M58" i="1"/>
  <c r="AG93" i="1"/>
  <c r="AC93" i="1"/>
  <c r="Y93" i="1"/>
  <c r="AF79" i="1"/>
  <c r="AF57" i="1"/>
  <c r="P79" i="1"/>
  <c r="P57" i="1"/>
  <c r="T58" i="1"/>
  <c r="G48" i="1"/>
  <c r="C80" i="1"/>
  <c r="C70" i="1"/>
  <c r="W40" i="1"/>
  <c r="AI63" i="1"/>
  <c r="S79" i="1"/>
  <c r="S57" i="1"/>
  <c r="S58" i="1" s="1"/>
  <c r="B79" i="1"/>
  <c r="B57" i="1"/>
  <c r="B58" i="1"/>
  <c r="B48" i="1"/>
  <c r="AI93" i="1"/>
  <c r="AE93" i="1"/>
  <c r="AA93" i="1"/>
  <c r="U85" i="1"/>
  <c r="G93" i="1"/>
  <c r="V79" i="1"/>
  <c r="V57" i="1"/>
  <c r="E79" i="1"/>
  <c r="E57" i="1"/>
  <c r="E58" i="1"/>
  <c r="E48" i="1"/>
  <c r="T48" i="1"/>
  <c r="U48" i="1"/>
  <c r="R48" i="1"/>
  <c r="AG63" i="1"/>
  <c r="AC41" i="1"/>
  <c r="Z93" i="1"/>
  <c r="J93" i="1"/>
  <c r="D93" i="1"/>
  <c r="U79" i="1"/>
  <c r="U57" i="1"/>
  <c r="D79" i="1"/>
  <c r="D57" i="1"/>
  <c r="D58" i="1" s="1"/>
  <c r="M80" i="1"/>
  <c r="D48" i="1"/>
  <c r="AB41" i="1"/>
  <c r="AB79" i="1"/>
  <c r="AB57" i="1"/>
  <c r="L79" i="1"/>
  <c r="L57" i="1"/>
  <c r="T80" i="1"/>
  <c r="G70" i="1"/>
  <c r="AI85" i="1"/>
  <c r="AA63" i="1"/>
  <c r="V63" i="1"/>
  <c r="H63" i="1"/>
  <c r="O79" i="1"/>
  <c r="O80" i="1" s="1"/>
  <c r="O57" i="1"/>
  <c r="F58" i="1"/>
  <c r="F48" i="1"/>
  <c r="B80" i="1"/>
  <c r="B70" i="1"/>
  <c r="AH41" i="1"/>
  <c r="AD41" i="1"/>
  <c r="Z41" i="1"/>
  <c r="U93" i="1"/>
  <c r="AH79" i="1"/>
  <c r="AH57" i="1"/>
  <c r="R79" i="1"/>
  <c r="R57" i="1"/>
  <c r="V58" i="1"/>
  <c r="E80" i="1"/>
  <c r="E70" i="1"/>
  <c r="L48" i="1"/>
  <c r="S48" i="1"/>
  <c r="AG85" i="1"/>
  <c r="AC63" i="1"/>
  <c r="AG79" i="1"/>
  <c r="AG57" i="1"/>
  <c r="Q79" i="1"/>
  <c r="Q80" i="1" s="1"/>
  <c r="Q57" i="1"/>
  <c r="U58" i="1"/>
  <c r="H58" i="1"/>
  <c r="D80" i="1"/>
  <c r="D70" i="1"/>
  <c r="AF63" i="1"/>
  <c r="AB63" i="1"/>
  <c r="X63" i="1"/>
  <c r="X79" i="1"/>
  <c r="X80" i="1" s="1"/>
  <c r="X57" i="1"/>
  <c r="G79" i="1"/>
  <c r="G80" i="1" s="1"/>
  <c r="G57" i="1"/>
  <c r="AB58" i="1"/>
  <c r="L58" i="1"/>
  <c r="AA85" i="1"/>
  <c r="V85" i="1"/>
  <c r="H85" i="1"/>
  <c r="AA79" i="1"/>
  <c r="AA57" i="1"/>
  <c r="J79" i="1"/>
  <c r="J57" i="1"/>
  <c r="AI31" i="1"/>
  <c r="W58" i="1"/>
  <c r="S80" i="1"/>
  <c r="F80" i="1"/>
  <c r="F70" i="1"/>
  <c r="AH63" i="1"/>
  <c r="AD63" i="1"/>
  <c r="Z63" i="1"/>
  <c r="G63" i="1"/>
  <c r="AD79" i="1"/>
  <c r="AD57" i="1"/>
  <c r="N79" i="1"/>
  <c r="N57" i="1"/>
  <c r="Z58" i="1"/>
  <c r="V80" i="1"/>
  <c r="W41" i="1"/>
  <c r="V48" i="1"/>
  <c r="Q48" i="1"/>
  <c r="O58" i="1" l="1"/>
  <c r="AA80" i="1"/>
  <c r="G58" i="1"/>
  <c r="AF78" i="1"/>
  <c r="AD78" i="1"/>
  <c r="AI33" i="1"/>
  <c r="R80" i="1"/>
  <c r="X58" i="1"/>
  <c r="N80" i="1"/>
  <c r="R58" i="1"/>
  <c r="N58" i="1"/>
  <c r="AA58" i="1"/>
  <c r="L80" i="1"/>
  <c r="H80" i="1"/>
  <c r="U80" i="1"/>
  <c r="Y58" i="1"/>
  <c r="AC78" i="1"/>
  <c r="J78" i="1"/>
  <c r="AG78" i="1"/>
  <c r="AB80" i="1"/>
  <c r="J58" i="1"/>
  <c r="AH78" i="1"/>
  <c r="Q58" i="1"/>
  <c r="AG58" i="1"/>
  <c r="AH58" i="1"/>
  <c r="P80" i="1"/>
  <c r="AD58" i="1"/>
  <c r="P58" i="1"/>
  <c r="AF58" i="1"/>
  <c r="AG80" i="1" l="1"/>
  <c r="J80" i="1"/>
  <c r="AF80" i="1"/>
  <c r="AH80" i="1"/>
  <c r="AE78" i="1"/>
  <c r="AC80" i="1"/>
  <c r="AD80" i="1"/>
  <c r="AI79" i="1"/>
  <c r="AI57" i="1"/>
  <c r="AI58" i="1" l="1"/>
  <c r="AI78" i="1"/>
  <c r="AI80" i="1" l="1"/>
  <c r="AH68" i="1" l="1"/>
  <c r="AH73" i="1" s="1"/>
  <c r="AH67" i="1"/>
  <c r="AH72" i="1" s="1"/>
  <c r="AH66" i="1"/>
  <c r="AH71" i="1" s="1"/>
  <c r="AH20" i="1"/>
  <c r="AH19" i="1"/>
  <c r="AH18" i="1"/>
  <c r="AH17" i="1"/>
  <c r="AH46" i="1"/>
  <c r="AH51" i="1" s="1"/>
  <c r="AH45" i="1"/>
  <c r="AH50" i="1" s="1"/>
  <c r="AH44" i="1"/>
  <c r="AH49" i="1" s="1"/>
  <c r="AH23" i="1" l="1"/>
  <c r="AH24" i="1"/>
  <c r="AH25" i="1"/>
  <c r="AH16" i="1"/>
  <c r="AH26" i="1"/>
  <c r="AH21" i="1" l="1"/>
  <c r="AH22" i="1"/>
  <c r="AH116" i="1"/>
  <c r="AH65" i="1"/>
  <c r="AH69" i="1" s="1"/>
  <c r="AH43" i="1"/>
  <c r="AH48" i="1" s="1"/>
  <c r="AH123" i="1" l="1"/>
  <c r="AH70" i="1"/>
  <c r="AG20" i="1" l="1"/>
  <c r="AG17" i="1"/>
  <c r="AG68" i="1"/>
  <c r="AG73" i="1" s="1"/>
  <c r="AG23" i="1" l="1"/>
  <c r="AG26" i="1"/>
  <c r="AG46" i="1" l="1"/>
  <c r="AG51" i="1" s="1"/>
  <c r="AG12" i="1" l="1"/>
  <c r="AG14" i="1"/>
  <c r="AG8" i="1" s="1"/>
  <c r="AG11" i="1"/>
  <c r="AG5" i="1" s="1"/>
  <c r="AD12" i="1"/>
  <c r="AG10" i="1" l="1"/>
  <c r="AG109" i="1" l="1"/>
  <c r="AF46" i="1" l="1"/>
  <c r="AF51" i="1" s="1"/>
  <c r="AF45" i="1"/>
  <c r="AF50" i="1" s="1"/>
  <c r="AD45" i="1"/>
  <c r="AD50" i="1" s="1"/>
  <c r="AF44" i="1"/>
  <c r="AF49" i="1" s="1"/>
  <c r="I68" i="1" l="1"/>
  <c r="I67" i="1"/>
  <c r="I66" i="1"/>
  <c r="I46" i="1"/>
  <c r="I45" i="1"/>
  <c r="I44" i="1"/>
  <c r="AB11" i="1"/>
  <c r="I20" i="1"/>
  <c r="I19" i="1"/>
  <c r="I18" i="1"/>
  <c r="I17" i="1"/>
  <c r="I24" i="1" l="1"/>
  <c r="I51" i="1"/>
  <c r="I72" i="1"/>
  <c r="I25" i="1"/>
  <c r="I73" i="1"/>
  <c r="I26" i="1"/>
  <c r="I49" i="1"/>
  <c r="I35" i="1"/>
  <c r="I23" i="1"/>
  <c r="I50" i="1"/>
  <c r="I71" i="1"/>
  <c r="I28" i="1"/>
  <c r="I40" i="1" l="1"/>
  <c r="AE40" i="1" s="1"/>
  <c r="I139" i="1"/>
  <c r="AE35" i="1"/>
  <c r="I87" i="1"/>
  <c r="I93" i="1" s="1"/>
  <c r="I81" i="1"/>
  <c r="I85" i="1" s="1"/>
  <c r="I59" i="1"/>
  <c r="I63" i="1" s="1"/>
  <c r="AE28" i="1"/>
  <c r="I75" i="1"/>
  <c r="I33" i="1"/>
  <c r="I53" i="1"/>
  <c r="I131" i="1"/>
  <c r="I41" i="1" l="1"/>
  <c r="AE75" i="1"/>
  <c r="AE53" i="1"/>
  <c r="AE131" i="1"/>
  <c r="AE139" i="1"/>
  <c r="AE59" i="1"/>
  <c r="AE63" i="1" s="1"/>
  <c r="AE41" i="1"/>
  <c r="AE87" i="1"/>
  <c r="AF93" i="1" s="1"/>
  <c r="AE81" i="1"/>
  <c r="AE85" i="1" s="1"/>
  <c r="I57" i="1"/>
  <c r="AE57" i="1" s="1"/>
  <c r="AE33" i="1"/>
  <c r="I79" i="1"/>
  <c r="AE79" i="1" s="1"/>
  <c r="AE80" i="1" l="1"/>
  <c r="I80" i="1"/>
  <c r="I58" i="1"/>
  <c r="AE58" i="1"/>
  <c r="AD10" i="1" l="1"/>
  <c r="AD109" i="1" l="1"/>
  <c r="AC66" i="1" l="1"/>
  <c r="AC71" i="1" s="1"/>
  <c r="AC67" i="1"/>
  <c r="AC72" i="1" s="1"/>
  <c r="AC68" i="1"/>
  <c r="AC73" i="1" s="1"/>
  <c r="Z14" i="1" l="1"/>
  <c r="Z8" i="1" s="1"/>
  <c r="Y14" i="1"/>
  <c r="Z13" i="1"/>
  <c r="Z7" i="1" s="1"/>
  <c r="Y13" i="1"/>
  <c r="Z12" i="1"/>
  <c r="Z6" i="1" s="1"/>
  <c r="Y12" i="1"/>
  <c r="Z11" i="1"/>
  <c r="Z5" i="1" s="1"/>
  <c r="Y11" i="1"/>
  <c r="X14" i="1"/>
  <c r="X8" i="1" s="1"/>
  <c r="X13" i="1"/>
  <c r="X7" i="1" s="1"/>
  <c r="X12" i="1"/>
  <c r="X6" i="1" s="1"/>
  <c r="X11" i="1"/>
  <c r="X5" i="1" s="1"/>
  <c r="W14" i="1"/>
  <c r="W8" i="1" s="1"/>
  <c r="V14" i="1"/>
  <c r="V8" i="1" s="1"/>
  <c r="U14" i="1"/>
  <c r="U8" i="1" s="1"/>
  <c r="W13" i="1"/>
  <c r="W7" i="1" s="1"/>
  <c r="V13" i="1"/>
  <c r="V7" i="1" s="1"/>
  <c r="U13" i="1"/>
  <c r="U7" i="1" s="1"/>
  <c r="W12" i="1"/>
  <c r="W6" i="1" s="1"/>
  <c r="V12" i="1"/>
  <c r="V6" i="1" s="1"/>
  <c r="U12" i="1"/>
  <c r="U6" i="1" s="1"/>
  <c r="W11" i="1"/>
  <c r="W5" i="1" s="1"/>
  <c r="V11" i="1"/>
  <c r="V5" i="1" s="1"/>
  <c r="U11" i="1"/>
  <c r="U5" i="1" s="1"/>
  <c r="T14" i="1"/>
  <c r="T8" i="1" s="1"/>
  <c r="T13" i="1"/>
  <c r="T7" i="1" s="1"/>
  <c r="T12" i="1"/>
  <c r="T6" i="1" s="1"/>
  <c r="T11" i="1"/>
  <c r="T5" i="1" s="1"/>
  <c r="S14" i="1"/>
  <c r="S8" i="1" s="1"/>
  <c r="R14" i="1"/>
  <c r="R8" i="1" s="1"/>
  <c r="Q14" i="1"/>
  <c r="Q8" i="1" s="1"/>
  <c r="S13" i="1"/>
  <c r="S7" i="1" s="1"/>
  <c r="R13" i="1"/>
  <c r="R7" i="1" s="1"/>
  <c r="Q13" i="1"/>
  <c r="Q7" i="1" s="1"/>
  <c r="S12" i="1"/>
  <c r="S6" i="1" s="1"/>
  <c r="R12" i="1"/>
  <c r="R6" i="1" s="1"/>
  <c r="Q12" i="1"/>
  <c r="Q6" i="1" s="1"/>
  <c r="S11" i="1"/>
  <c r="S5" i="1" s="1"/>
  <c r="R11" i="1"/>
  <c r="R5" i="1" s="1"/>
  <c r="Q11" i="1"/>
  <c r="Q5" i="1" s="1"/>
  <c r="P14" i="1"/>
  <c r="P8" i="1" s="1"/>
  <c r="P13" i="1"/>
  <c r="P7" i="1" s="1"/>
  <c r="P12" i="1"/>
  <c r="P6" i="1" s="1"/>
  <c r="P11" i="1"/>
  <c r="P5" i="1" s="1"/>
  <c r="O14" i="1"/>
  <c r="O8" i="1" s="1"/>
  <c r="N14" i="1"/>
  <c r="N8" i="1" s="1"/>
  <c r="M14" i="1"/>
  <c r="M8" i="1" s="1"/>
  <c r="O13" i="1"/>
  <c r="O7" i="1" s="1"/>
  <c r="N13" i="1"/>
  <c r="N7" i="1" s="1"/>
  <c r="M13" i="1"/>
  <c r="M7" i="1" s="1"/>
  <c r="O12" i="1"/>
  <c r="O6" i="1" s="1"/>
  <c r="N12" i="1"/>
  <c r="N6" i="1" s="1"/>
  <c r="M12" i="1"/>
  <c r="M6" i="1" s="1"/>
  <c r="O11" i="1"/>
  <c r="O5" i="1" s="1"/>
  <c r="N11" i="1"/>
  <c r="N5" i="1" s="1"/>
  <c r="M11" i="1"/>
  <c r="M5" i="1" s="1"/>
  <c r="L14" i="1"/>
  <c r="L8" i="1" s="1"/>
  <c r="L13" i="1"/>
  <c r="L7" i="1" s="1"/>
  <c r="L12" i="1"/>
  <c r="L6" i="1" s="1"/>
  <c r="L11" i="1"/>
  <c r="L5" i="1" s="1"/>
  <c r="G14" i="1"/>
  <c r="G8" i="1" s="1"/>
  <c r="G13" i="1"/>
  <c r="G7" i="1" s="1"/>
  <c r="G12" i="1"/>
  <c r="G6" i="1" s="1"/>
  <c r="G11" i="1"/>
  <c r="G5" i="1" s="1"/>
  <c r="F14" i="1"/>
  <c r="F8" i="1" s="1"/>
  <c r="F12" i="1"/>
  <c r="F6" i="1" s="1"/>
  <c r="F11" i="1"/>
  <c r="F5" i="1" s="1"/>
  <c r="F13" i="1"/>
  <c r="F7" i="1" s="1"/>
  <c r="E14" i="1"/>
  <c r="E8" i="1" s="1"/>
  <c r="E13" i="1"/>
  <c r="E7" i="1" s="1"/>
  <c r="E12" i="1"/>
  <c r="E6" i="1" s="1"/>
  <c r="E11" i="1"/>
  <c r="E5" i="1" s="1"/>
  <c r="D14" i="1"/>
  <c r="D8" i="1" s="1"/>
  <c r="D13" i="1"/>
  <c r="D7" i="1" s="1"/>
  <c r="D12" i="1"/>
  <c r="D6" i="1" s="1"/>
  <c r="D11" i="1"/>
  <c r="D5" i="1" s="1"/>
  <c r="C14" i="1" l="1"/>
  <c r="C8" i="1" s="1"/>
  <c r="C13" i="1"/>
  <c r="C7" i="1" s="1"/>
  <c r="C12" i="1"/>
  <c r="C6" i="1" s="1"/>
  <c r="C11" i="1"/>
  <c r="C5" i="1" s="1"/>
  <c r="B14" i="1"/>
  <c r="B8" i="1" s="1"/>
  <c r="B13" i="1"/>
  <c r="B7" i="1" s="1"/>
  <c r="B12" i="1"/>
  <c r="B6" i="1" s="1"/>
  <c r="B11" i="1"/>
  <c r="B5" i="1" s="1"/>
  <c r="G10" i="1"/>
  <c r="F10" i="1"/>
  <c r="E10" i="1"/>
  <c r="D10" i="1"/>
  <c r="C10" i="1"/>
  <c r="B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O15" i="1" l="1"/>
  <c r="O4" i="1"/>
  <c r="S109" i="1"/>
  <c r="S4" i="1"/>
  <c r="S15" i="1"/>
  <c r="W109" i="1"/>
  <c r="W4" i="1"/>
  <c r="W15" i="1"/>
  <c r="B15" i="1"/>
  <c r="B4" i="1"/>
  <c r="F109" i="1"/>
  <c r="F4" i="1"/>
  <c r="F15" i="1"/>
  <c r="L15" i="1"/>
  <c r="L4" i="1"/>
  <c r="T109" i="1"/>
  <c r="T4" i="1"/>
  <c r="T15" i="1"/>
  <c r="X109" i="1"/>
  <c r="X4" i="1"/>
  <c r="X15" i="1"/>
  <c r="C15" i="1"/>
  <c r="C4" i="1"/>
  <c r="G109" i="1"/>
  <c r="G4" i="1"/>
  <c r="G15" i="1"/>
  <c r="M4" i="1"/>
  <c r="M15" i="1"/>
  <c r="U109" i="1"/>
  <c r="U4" i="1"/>
  <c r="U15" i="1"/>
  <c r="Y109" i="1"/>
  <c r="Y15" i="1"/>
  <c r="D4" i="1"/>
  <c r="D15" i="1"/>
  <c r="P109" i="1"/>
  <c r="P4" i="1"/>
  <c r="P15" i="1"/>
  <c r="Q109" i="1"/>
  <c r="Q4" i="1"/>
  <c r="Q15" i="1"/>
  <c r="N4" i="1"/>
  <c r="N15" i="1"/>
  <c r="R109" i="1"/>
  <c r="R15" i="1"/>
  <c r="R4" i="1"/>
  <c r="V109" i="1"/>
  <c r="V15" i="1"/>
  <c r="V4" i="1"/>
  <c r="Z109" i="1"/>
  <c r="Z15" i="1"/>
  <c r="Z4" i="1"/>
  <c r="E4" i="1"/>
  <c r="E15" i="1"/>
  <c r="Z68" i="1" l="1"/>
  <c r="Z73" i="1" s="1"/>
  <c r="Z67" i="1"/>
  <c r="Z72" i="1" s="1"/>
  <c r="Z66" i="1"/>
  <c r="Z71" i="1" s="1"/>
  <c r="Z65" i="1"/>
  <c r="Z46" i="1"/>
  <c r="Z51" i="1" s="1"/>
  <c r="Z43" i="1"/>
  <c r="Z69" i="1" l="1"/>
  <c r="Z70" i="1"/>
  <c r="X68" i="1" l="1"/>
  <c r="X73" i="1" s="1"/>
  <c r="X67" i="1"/>
  <c r="X72" i="1" s="1"/>
  <c r="X66" i="1"/>
  <c r="X71" i="1" s="1"/>
  <c r="X65" i="1"/>
  <c r="X46" i="1"/>
  <c r="X51" i="1" s="1"/>
  <c r="X45" i="1"/>
  <c r="X50" i="1" s="1"/>
  <c r="X44" i="1"/>
  <c r="X49" i="1" s="1"/>
  <c r="X43" i="1"/>
  <c r="X47" i="1" s="1"/>
  <c r="X69" i="1" l="1"/>
  <c r="X70" i="1"/>
  <c r="C84" i="1" l="1"/>
  <c r="B84" i="1"/>
  <c r="B83" i="1"/>
  <c r="C82" i="1"/>
  <c r="B82" i="1"/>
  <c r="B85" i="1" s="1"/>
  <c r="O65" i="1"/>
  <c r="W65" i="1"/>
  <c r="V65" i="1"/>
  <c r="N65" i="1"/>
  <c r="M65" i="1"/>
  <c r="C62" i="1"/>
  <c r="B62" i="1"/>
  <c r="C61" i="1"/>
  <c r="C60" i="1"/>
  <c r="C63" i="1" s="1"/>
  <c r="B60" i="1"/>
  <c r="W43" i="1"/>
  <c r="S43" i="1"/>
  <c r="Q43" i="1"/>
  <c r="P43" i="1"/>
  <c r="O43" i="1"/>
  <c r="L43" i="1"/>
  <c r="M43" i="1" l="1"/>
  <c r="U43" i="1"/>
  <c r="O44" i="1"/>
  <c r="O49" i="1" s="1"/>
  <c r="S44" i="1"/>
  <c r="S49" i="1" s="1"/>
  <c r="W44" i="1"/>
  <c r="W49" i="1" s="1"/>
  <c r="M45" i="1"/>
  <c r="M50" i="1" s="1"/>
  <c r="Q45" i="1"/>
  <c r="Q50" i="1" s="1"/>
  <c r="U45" i="1"/>
  <c r="U50" i="1" s="1"/>
  <c r="O46" i="1"/>
  <c r="O51" i="1" s="1"/>
  <c r="S46" i="1"/>
  <c r="S51" i="1" s="1"/>
  <c r="W46" i="1"/>
  <c r="W51" i="1" s="1"/>
  <c r="L65" i="1"/>
  <c r="Q65" i="1"/>
  <c r="V70" i="1"/>
  <c r="L66" i="1"/>
  <c r="L71" i="1" s="1"/>
  <c r="O66" i="1"/>
  <c r="O71" i="1" s="1"/>
  <c r="S65" i="1"/>
  <c r="V66" i="1"/>
  <c r="V71" i="1" s="1"/>
  <c r="L67" i="1"/>
  <c r="L72" i="1" s="1"/>
  <c r="P67" i="1"/>
  <c r="P72" i="1" s="1"/>
  <c r="T67" i="1"/>
  <c r="T72" i="1" s="1"/>
  <c r="N68" i="1"/>
  <c r="N73" i="1" s="1"/>
  <c r="R68" i="1"/>
  <c r="R73" i="1" s="1"/>
  <c r="V68" i="1"/>
  <c r="V73" i="1" s="1"/>
  <c r="N43" i="1"/>
  <c r="R43" i="1"/>
  <c r="V43" i="1"/>
  <c r="L44" i="1"/>
  <c r="L49" i="1" s="1"/>
  <c r="P44" i="1"/>
  <c r="P49" i="1" s="1"/>
  <c r="T44" i="1"/>
  <c r="T49" i="1" s="1"/>
  <c r="N45" i="1"/>
  <c r="N50" i="1" s="1"/>
  <c r="R45" i="1"/>
  <c r="R50" i="1" s="1"/>
  <c r="V45" i="1"/>
  <c r="V50" i="1" s="1"/>
  <c r="L46" i="1"/>
  <c r="L51" i="1" s="1"/>
  <c r="P46" i="1"/>
  <c r="P51" i="1" s="1"/>
  <c r="T46" i="1"/>
  <c r="T51" i="1" s="1"/>
  <c r="M70" i="1"/>
  <c r="R65" i="1"/>
  <c r="W70" i="1"/>
  <c r="M66" i="1"/>
  <c r="M71" i="1" s="1"/>
  <c r="P66" i="1"/>
  <c r="P71" i="1" s="1"/>
  <c r="S66" i="1"/>
  <c r="S71" i="1" s="1"/>
  <c r="W66" i="1"/>
  <c r="W71" i="1" s="1"/>
  <c r="M67" i="1"/>
  <c r="M72" i="1" s="1"/>
  <c r="Q67" i="1"/>
  <c r="Q72" i="1" s="1"/>
  <c r="U67" i="1"/>
  <c r="U72" i="1" s="1"/>
  <c r="O68" i="1"/>
  <c r="O73" i="1" s="1"/>
  <c r="S68" i="1"/>
  <c r="S73" i="1" s="1"/>
  <c r="W68" i="1"/>
  <c r="W73" i="1" s="1"/>
  <c r="O47" i="1"/>
  <c r="S47" i="1"/>
  <c r="M44" i="1"/>
  <c r="M49" i="1" s="1"/>
  <c r="Q44" i="1"/>
  <c r="Q49" i="1" s="1"/>
  <c r="U44" i="1"/>
  <c r="U49" i="1" s="1"/>
  <c r="O45" i="1"/>
  <c r="O50" i="1" s="1"/>
  <c r="S45" i="1"/>
  <c r="S50" i="1" s="1"/>
  <c r="W45" i="1"/>
  <c r="W50" i="1" s="1"/>
  <c r="M46" i="1"/>
  <c r="M51" i="1" s="1"/>
  <c r="Q46" i="1"/>
  <c r="Q51" i="1" s="1"/>
  <c r="U46" i="1"/>
  <c r="U51" i="1" s="1"/>
  <c r="B61" i="1"/>
  <c r="B63" i="1" s="1"/>
  <c r="N70" i="1"/>
  <c r="T65" i="1"/>
  <c r="N66" i="1"/>
  <c r="N71" i="1" s="1"/>
  <c r="Q66" i="1"/>
  <c r="Q71" i="1" s="1"/>
  <c r="T66" i="1"/>
  <c r="T71" i="1" s="1"/>
  <c r="N67" i="1"/>
  <c r="N72" i="1" s="1"/>
  <c r="R67" i="1"/>
  <c r="R72" i="1" s="1"/>
  <c r="V67" i="1"/>
  <c r="V72" i="1" s="1"/>
  <c r="L68" i="1"/>
  <c r="L73" i="1" s="1"/>
  <c r="P68" i="1"/>
  <c r="P73" i="1" s="1"/>
  <c r="T68" i="1"/>
  <c r="T73" i="1" s="1"/>
  <c r="C83" i="1"/>
  <c r="C85" i="1" s="1"/>
  <c r="T43" i="1"/>
  <c r="N44" i="1"/>
  <c r="N49" i="1" s="1"/>
  <c r="R44" i="1"/>
  <c r="R49" i="1" s="1"/>
  <c r="V44" i="1"/>
  <c r="V49" i="1" s="1"/>
  <c r="L45" i="1"/>
  <c r="L50" i="1" s="1"/>
  <c r="P45" i="1"/>
  <c r="P50" i="1" s="1"/>
  <c r="T45" i="1"/>
  <c r="T50" i="1" s="1"/>
  <c r="N46" i="1"/>
  <c r="N51" i="1" s="1"/>
  <c r="R46" i="1"/>
  <c r="R51" i="1" s="1"/>
  <c r="V46" i="1"/>
  <c r="V51" i="1" s="1"/>
  <c r="P65" i="1"/>
  <c r="U65" i="1"/>
  <c r="O70" i="1"/>
  <c r="R66" i="1"/>
  <c r="R71" i="1" s="1"/>
  <c r="U66" i="1"/>
  <c r="U71" i="1" s="1"/>
  <c r="O67" i="1"/>
  <c r="O72" i="1" s="1"/>
  <c r="S67" i="1"/>
  <c r="S72" i="1" s="1"/>
  <c r="W67" i="1"/>
  <c r="W72" i="1" s="1"/>
  <c r="M68" i="1"/>
  <c r="M73" i="1" s="1"/>
  <c r="Q68" i="1"/>
  <c r="Q73" i="1" s="1"/>
  <c r="U68" i="1"/>
  <c r="U73" i="1" s="1"/>
  <c r="P69" i="1" l="1"/>
  <c r="P70" i="1"/>
  <c r="T47" i="1"/>
  <c r="T69" i="1"/>
  <c r="T70" i="1"/>
  <c r="W47" i="1"/>
  <c r="W69" i="1"/>
  <c r="M69" i="1"/>
  <c r="S69" i="1"/>
  <c r="S70" i="1"/>
  <c r="Q69" i="1"/>
  <c r="Q70" i="1"/>
  <c r="O69" i="1"/>
  <c r="R69" i="1"/>
  <c r="R70" i="1"/>
  <c r="R47" i="1"/>
  <c r="Q47" i="1"/>
  <c r="U69" i="1"/>
  <c r="U70" i="1"/>
  <c r="P47" i="1"/>
  <c r="L69" i="1"/>
  <c r="L70" i="1"/>
  <c r="M47" i="1"/>
  <c r="L47" i="1"/>
  <c r="N69" i="1"/>
  <c r="V47" i="1"/>
  <c r="N47" i="1"/>
  <c r="V69" i="1"/>
  <c r="U47" i="1"/>
  <c r="Y20" i="1" l="1"/>
  <c r="Y26" i="1" l="1"/>
  <c r="Y8" i="1"/>
  <c r="Y18" i="1" l="1"/>
  <c r="Y19" i="1" l="1"/>
  <c r="Y24" i="1"/>
  <c r="Y6" i="1"/>
  <c r="Y66" i="1"/>
  <c r="Y71" i="1" s="1"/>
  <c r="Y25" i="1" l="1"/>
  <c r="Y7" i="1"/>
  <c r="Y67" i="1"/>
  <c r="Y72" i="1" s="1"/>
  <c r="Y68" i="1"/>
  <c r="Y73" i="1" s="1"/>
  <c r="Y46" i="1" l="1"/>
  <c r="Y51" i="1" s="1"/>
  <c r="Y16" i="1"/>
  <c r="Y4" i="1" l="1"/>
  <c r="Y116" i="1"/>
  <c r="Y22" i="1"/>
  <c r="Y17" i="1"/>
  <c r="Y21" i="1" s="1"/>
  <c r="Y43" i="1"/>
  <c r="Y45" i="1"/>
  <c r="Y50" i="1" s="1"/>
  <c r="Y44" i="1"/>
  <c r="Y49" i="1" s="1"/>
  <c r="Y123" i="1" l="1"/>
  <c r="Y48" i="1"/>
  <c r="Y23" i="1"/>
  <c r="Y5" i="1"/>
  <c r="Y47" i="1"/>
  <c r="Y65" i="1"/>
  <c r="Y69" i="1" l="1"/>
  <c r="Y70" i="1"/>
  <c r="Z44" i="1" l="1"/>
  <c r="Z49" i="1" l="1"/>
  <c r="Z45" i="1"/>
  <c r="Z50" i="1" s="1"/>
  <c r="Z47" i="1" l="1"/>
  <c r="H20" i="1" l="1"/>
  <c r="AA20" i="1"/>
  <c r="AA26" i="1" l="1"/>
  <c r="H26" i="1"/>
  <c r="AA68" i="1"/>
  <c r="AA73" i="1" s="1"/>
  <c r="AA66" i="1"/>
  <c r="AA71" i="1" s="1"/>
  <c r="AA67" i="1"/>
  <c r="AA72" i="1" s="1"/>
  <c r="H18" i="1"/>
  <c r="H14" i="1" l="1"/>
  <c r="H8" i="1" s="1"/>
  <c r="AA14" i="1"/>
  <c r="AA8" i="1" s="1"/>
  <c r="AA17" i="1"/>
  <c r="AA12" i="1"/>
  <c r="H24" i="1"/>
  <c r="H13" i="1"/>
  <c r="AA18" i="1" l="1"/>
  <c r="H12" i="1"/>
  <c r="H6" i="1" s="1"/>
  <c r="AA23" i="1"/>
  <c r="H17" i="1"/>
  <c r="AA13" i="1"/>
  <c r="H16" i="1"/>
  <c r="AA46" i="1"/>
  <c r="AA51" i="1" s="1"/>
  <c r="AA43" i="1"/>
  <c r="H11" i="1"/>
  <c r="AA11" i="1" l="1"/>
  <c r="AA5" i="1" s="1"/>
  <c r="H19" i="1"/>
  <c r="AA16" i="1"/>
  <c r="H43" i="1"/>
  <c r="H47" i="1" s="1"/>
  <c r="H116" i="1"/>
  <c r="H22" i="1"/>
  <c r="H21" i="1"/>
  <c r="H65" i="1"/>
  <c r="H23" i="1"/>
  <c r="H5" i="1"/>
  <c r="AA24" i="1"/>
  <c r="AA6" i="1"/>
  <c r="AA19" i="1"/>
  <c r="AA65" i="1"/>
  <c r="AA44" i="1" l="1"/>
  <c r="H123" i="1"/>
  <c r="H48" i="1"/>
  <c r="AA22" i="1"/>
  <c r="AA21" i="1"/>
  <c r="AA116" i="1"/>
  <c r="AA69" i="1"/>
  <c r="AA70" i="1"/>
  <c r="AA7" i="1"/>
  <c r="AA25" i="1"/>
  <c r="H69" i="1"/>
  <c r="H70" i="1"/>
  <c r="H25" i="1"/>
  <c r="H7" i="1"/>
  <c r="H10" i="1"/>
  <c r="H109" i="1" l="1"/>
  <c r="H15" i="1"/>
  <c r="H4" i="1"/>
  <c r="AA49" i="1"/>
  <c r="AA123" i="1"/>
  <c r="AA48" i="1"/>
  <c r="AA45" i="1"/>
  <c r="AA50" i="1" s="1"/>
  <c r="AA47" i="1" l="1"/>
  <c r="AA10" i="1"/>
  <c r="AA109" i="1" l="1"/>
  <c r="AA15" i="1"/>
  <c r="AA4" i="1"/>
  <c r="AB20" i="1" l="1"/>
  <c r="AB26" i="1" l="1"/>
  <c r="AB18" i="1"/>
  <c r="AB24" i="1" l="1"/>
  <c r="AB44" i="1" l="1"/>
  <c r="AB19" i="1"/>
  <c r="AB25" i="1" l="1"/>
  <c r="AB49" i="1"/>
  <c r="AB67" i="1" l="1"/>
  <c r="AB68" i="1"/>
  <c r="AB66" i="1"/>
  <c r="AB17" i="1"/>
  <c r="AB71" i="1" l="1"/>
  <c r="AB73" i="1"/>
  <c r="AB23" i="1"/>
  <c r="AB5" i="1"/>
  <c r="AB72" i="1"/>
  <c r="AB46" i="1"/>
  <c r="AB16" i="1"/>
  <c r="AB51" i="1" l="1"/>
  <c r="AB22" i="1"/>
  <c r="AB116" i="1"/>
  <c r="AB21" i="1"/>
  <c r="AB43" i="1"/>
  <c r="AB45" i="1"/>
  <c r="AB47" i="1" l="1"/>
  <c r="AB123" i="1"/>
  <c r="AB48" i="1"/>
  <c r="AB50" i="1"/>
  <c r="AB65" i="1"/>
  <c r="AB69" i="1" l="1"/>
  <c r="AB70" i="1"/>
  <c r="AC20" i="1" l="1"/>
  <c r="AC26" i="1" l="1"/>
  <c r="AC18" i="1" l="1"/>
  <c r="AC24" i="1" l="1"/>
  <c r="AC44" i="1" l="1"/>
  <c r="AC49" i="1" l="1"/>
  <c r="AC19" i="1"/>
  <c r="AC25" i="1" l="1"/>
  <c r="AC17" i="1" l="1"/>
  <c r="AC23" i="1" l="1"/>
  <c r="AC16" i="1"/>
  <c r="AC46" i="1"/>
  <c r="AC51" i="1" l="1"/>
  <c r="AC21" i="1"/>
  <c r="AC116" i="1"/>
  <c r="AC22" i="1"/>
  <c r="AC45" i="1"/>
  <c r="AC50" i="1" l="1"/>
  <c r="AE45" i="1"/>
  <c r="AE50" i="1" s="1"/>
  <c r="AC123" i="1"/>
  <c r="AC48" i="1"/>
  <c r="AC43" i="1"/>
  <c r="AC47" i="1" s="1"/>
  <c r="AC65" i="1" l="1"/>
  <c r="AC69" i="1" l="1"/>
  <c r="AC70" i="1"/>
  <c r="AD14" i="1" l="1"/>
  <c r="AD20" i="1" l="1"/>
  <c r="AD13" i="1"/>
  <c r="AD67" i="1"/>
  <c r="AD68" i="1"/>
  <c r="AD66" i="1"/>
  <c r="AD73" i="1" l="1"/>
  <c r="AE68" i="1"/>
  <c r="AE73" i="1" s="1"/>
  <c r="AD72" i="1"/>
  <c r="AE67" i="1"/>
  <c r="AE72" i="1" s="1"/>
  <c r="AD71" i="1"/>
  <c r="AE66" i="1"/>
  <c r="AE71" i="1" s="1"/>
  <c r="AD26" i="1"/>
  <c r="AD8" i="1"/>
  <c r="AE20" i="1"/>
  <c r="AD46" i="1"/>
  <c r="AD17" i="1"/>
  <c r="AD23" i="1" l="1"/>
  <c r="AE17" i="1"/>
  <c r="AD51" i="1"/>
  <c r="AE46" i="1"/>
  <c r="AE51" i="1" s="1"/>
  <c r="AE26" i="1"/>
  <c r="AD18" i="1"/>
  <c r="AE23" i="1" l="1"/>
  <c r="AD24" i="1"/>
  <c r="AD6" i="1"/>
  <c r="AE18" i="1"/>
  <c r="AD19" i="1"/>
  <c r="AD16" i="1"/>
  <c r="AD21" i="1" l="1"/>
  <c r="AD22" i="1"/>
  <c r="AD4" i="1"/>
  <c r="AD116" i="1"/>
  <c r="AD11" i="1"/>
  <c r="AD25" i="1"/>
  <c r="AD7" i="1"/>
  <c r="AE19" i="1"/>
  <c r="AE24" i="1"/>
  <c r="AD44" i="1"/>
  <c r="AD43" i="1"/>
  <c r="AD47" i="1" s="1"/>
  <c r="AD15" i="1" l="1"/>
  <c r="AD5" i="1"/>
  <c r="AD123" i="1"/>
  <c r="AD48" i="1"/>
  <c r="AD49" i="1"/>
  <c r="AE44" i="1"/>
  <c r="AE49" i="1" s="1"/>
  <c r="AE25" i="1"/>
  <c r="AD65" i="1"/>
  <c r="AD69" i="1" l="1"/>
  <c r="AD70" i="1"/>
  <c r="AC14" i="1" l="1"/>
  <c r="AC8" i="1" s="1"/>
  <c r="AC12" i="1" l="1"/>
  <c r="AC6" i="1" s="1"/>
  <c r="AC13" i="1" l="1"/>
  <c r="AC7" i="1" s="1"/>
  <c r="AB14" i="1" l="1"/>
  <c r="AB8" i="1" s="1"/>
  <c r="AB12" i="1" l="1"/>
  <c r="AB6" i="1" s="1"/>
  <c r="AB13" i="1" l="1"/>
  <c r="AB7" i="1" s="1"/>
  <c r="AC11" i="1" l="1"/>
  <c r="AC5" i="1" s="1"/>
  <c r="AC10" i="1" l="1"/>
  <c r="AC109" i="1" l="1"/>
  <c r="AC15" i="1"/>
  <c r="AC4" i="1"/>
  <c r="I16" i="1" l="1"/>
  <c r="I21" i="1" l="1"/>
  <c r="I116" i="1"/>
  <c r="I22" i="1"/>
  <c r="AE16" i="1"/>
  <c r="I65" i="1"/>
  <c r="I43" i="1"/>
  <c r="I47" i="1" s="1"/>
  <c r="I69" i="1" l="1"/>
  <c r="I70" i="1"/>
  <c r="AE116" i="1"/>
  <c r="AE21" i="1"/>
  <c r="AE65" i="1"/>
  <c r="AE69" i="1" s="1"/>
  <c r="AE43" i="1"/>
  <c r="AE22" i="1"/>
  <c r="I123" i="1"/>
  <c r="I48" i="1"/>
  <c r="AE123" i="1" l="1"/>
  <c r="AE70" i="1"/>
  <c r="AE47" i="1"/>
  <c r="AE48" i="1"/>
  <c r="I14" i="1" l="1"/>
  <c r="I8" i="1" s="1"/>
  <c r="I12" i="1" l="1"/>
  <c r="I6" i="1" s="1"/>
  <c r="AE14" i="1" l="1"/>
  <c r="AE8" i="1" s="1"/>
  <c r="I11" i="1"/>
  <c r="I5" i="1" s="1"/>
  <c r="AE12" i="1" l="1"/>
  <c r="AE6" i="1" s="1"/>
  <c r="I13" i="1"/>
  <c r="I7" i="1" s="1"/>
  <c r="AE11" i="1" l="1"/>
  <c r="AE5" i="1" s="1"/>
  <c r="I10" i="1"/>
  <c r="I109" i="1" l="1"/>
  <c r="I15" i="1"/>
  <c r="I4" i="1"/>
  <c r="AE13" i="1"/>
  <c r="AE7" i="1" s="1"/>
  <c r="AF14" i="1" l="1"/>
  <c r="AF12" i="1" l="1"/>
  <c r="AF11" i="1" l="1"/>
  <c r="AF13" i="1" l="1"/>
  <c r="AF10" i="1" l="1"/>
  <c r="AF109" i="1" l="1"/>
  <c r="AF15" i="1"/>
  <c r="AF20" i="1" l="1"/>
  <c r="AF67" i="1"/>
  <c r="AF72" i="1" s="1"/>
  <c r="AF66" i="1"/>
  <c r="AF71" i="1" s="1"/>
  <c r="AF68" i="1" l="1"/>
  <c r="AF73" i="1" s="1"/>
  <c r="AF26" i="1"/>
  <c r="AF8" i="1"/>
  <c r="AF18" i="1"/>
  <c r="AF17" i="1" l="1"/>
  <c r="AF24" i="1"/>
  <c r="AF6" i="1"/>
  <c r="AF19" i="1"/>
  <c r="AF16" i="1"/>
  <c r="AF22" i="1" l="1"/>
  <c r="AF4" i="1"/>
  <c r="AF116" i="1"/>
  <c r="AF65" i="1"/>
  <c r="AF69" i="1" s="1"/>
  <c r="AF43" i="1"/>
  <c r="AF21" i="1"/>
  <c r="AF25" i="1"/>
  <c r="AF7" i="1"/>
  <c r="AF23" i="1"/>
  <c r="AF5" i="1"/>
  <c r="AF48" i="1" l="1"/>
  <c r="AF47" i="1"/>
  <c r="AF70" i="1"/>
  <c r="AF123" i="1"/>
  <c r="AG13" i="1" l="1"/>
  <c r="AG15" i="1" s="1"/>
  <c r="AG19" i="1" l="1"/>
  <c r="AG25" i="1" l="1"/>
  <c r="AG7" i="1"/>
  <c r="AB10" i="1" l="1"/>
  <c r="AE10" i="1"/>
  <c r="AE109" i="1" l="1"/>
  <c r="AE15" i="1"/>
  <c r="AE4" i="1"/>
  <c r="AB109" i="1"/>
  <c r="AB15" i="1"/>
  <c r="AB4" i="1"/>
  <c r="AG18" i="1" l="1"/>
  <c r="AG24" i="1" l="1"/>
  <c r="AG6" i="1"/>
  <c r="AG66" i="1" l="1"/>
  <c r="AG71" i="1" s="1"/>
  <c r="AG67" i="1" l="1"/>
  <c r="AG72" i="1" s="1"/>
  <c r="AG16" i="1" l="1"/>
  <c r="AG44" i="1"/>
  <c r="AG49" i="1" s="1"/>
  <c r="AG45" i="1"/>
  <c r="AG50" i="1" s="1"/>
  <c r="AG4" i="1" l="1"/>
  <c r="AG43" i="1"/>
  <c r="AG48" i="1" s="1"/>
  <c r="AG21" i="1"/>
  <c r="AG22" i="1"/>
  <c r="AG116" i="1"/>
  <c r="AG65" i="1"/>
  <c r="AG69" i="1" s="1"/>
  <c r="AG123" i="1" l="1"/>
  <c r="AG70" i="1"/>
  <c r="AH14" i="1" l="1"/>
  <c r="AH8" i="1" s="1"/>
  <c r="AH12" i="1" l="1"/>
  <c r="AH6" i="1" s="1"/>
  <c r="AH11" i="1" l="1"/>
  <c r="AH5" i="1" s="1"/>
  <c r="AH13" i="1" l="1"/>
  <c r="AH7" i="1" s="1"/>
  <c r="AH10" i="1" l="1"/>
  <c r="AH109" i="1" l="1"/>
  <c r="AH15" i="1"/>
  <c r="AH4" i="1"/>
  <c r="AI20" i="1" l="1"/>
  <c r="AI26" i="1" l="1"/>
  <c r="AI14" i="1" l="1"/>
  <c r="AI8" i="1" s="1"/>
  <c r="AI12" i="1" l="1"/>
  <c r="AI67" i="1"/>
  <c r="AI72" i="1" s="1"/>
  <c r="AI68" i="1"/>
  <c r="AI73" i="1" s="1"/>
  <c r="AI18" i="1" l="1"/>
  <c r="AI19" i="1" l="1"/>
  <c r="AI24" i="1"/>
  <c r="AI6" i="1"/>
  <c r="AI66" i="1"/>
  <c r="AI71" i="1" s="1"/>
  <c r="AI46" i="1"/>
  <c r="AI51" i="1" s="1"/>
  <c r="AI16" i="1" l="1"/>
  <c r="AI11" i="1"/>
  <c r="AI25" i="1"/>
  <c r="AI17" i="1"/>
  <c r="AI44" i="1"/>
  <c r="AI49" i="1" s="1"/>
  <c r="AI23" i="1" l="1"/>
  <c r="AI5" i="1"/>
  <c r="AI22" i="1"/>
  <c r="AI116" i="1"/>
  <c r="AI21" i="1"/>
  <c r="AI65" i="1"/>
  <c r="AI69" i="1" s="1"/>
  <c r="AI43" i="1"/>
  <c r="AI45" i="1" l="1"/>
  <c r="AI50" i="1" s="1"/>
  <c r="AI47" i="1"/>
  <c r="AI48" i="1"/>
  <c r="AI123" i="1"/>
  <c r="AI70" i="1"/>
  <c r="J20" i="1" l="1"/>
  <c r="J26" i="1" l="1"/>
  <c r="J19" i="1" l="1"/>
  <c r="J17" i="1" l="1"/>
  <c r="J25" i="1"/>
  <c r="J23" i="1" l="1"/>
  <c r="J67" i="1" l="1"/>
  <c r="J72" i="1" s="1"/>
  <c r="J18" i="1"/>
  <c r="J66" i="1"/>
  <c r="J71" i="1" s="1"/>
  <c r="J24" i="1" l="1"/>
  <c r="J68" i="1" l="1"/>
  <c r="J73" i="1" s="1"/>
  <c r="J16" i="1"/>
  <c r="J44" i="1"/>
  <c r="J49" i="1" s="1"/>
  <c r="J45" i="1" l="1"/>
  <c r="J50" i="1" s="1"/>
  <c r="J65" i="1"/>
  <c r="J22" i="1"/>
  <c r="J116" i="1"/>
  <c r="J21" i="1"/>
  <c r="J69" i="1" l="1"/>
  <c r="J70" i="1"/>
  <c r="J46" i="1"/>
  <c r="J51" i="1" s="1"/>
  <c r="J43" i="1"/>
  <c r="J47" i="1" s="1"/>
  <c r="J123" i="1"/>
  <c r="J48" i="1"/>
  <c r="AI13" i="1" l="1"/>
  <c r="AI7" i="1" s="1"/>
  <c r="AI10" i="1"/>
  <c r="AI109" i="1" l="1"/>
  <c r="AI15" i="1"/>
  <c r="AI4" i="1"/>
  <c r="J14" i="1" l="1"/>
  <c r="J8" i="1" s="1"/>
  <c r="J12" i="1" l="1"/>
  <c r="J6" i="1" s="1"/>
  <c r="J11" i="1" l="1"/>
  <c r="J5" i="1" s="1"/>
  <c r="J13" i="1" l="1"/>
  <c r="J7" i="1" s="1"/>
  <c r="J10" i="1" l="1"/>
  <c r="J109" i="1" l="1"/>
  <c r="J15" i="1"/>
  <c r="J4" i="1"/>
</calcChain>
</file>

<file path=xl/comments1.xml><?xml version="1.0" encoding="utf-8"?>
<comments xmlns="http://schemas.openxmlformats.org/spreadsheetml/2006/main">
  <authors>
    <author>Vikash</author>
    <author>Vikash Jalan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A1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V17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First full quarter of angkok Polyster PET-1.5 months extra</t>
        </r>
      </text>
    </comment>
    <comment ref="W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Seasonal</t>
        </r>
      </text>
    </comment>
    <comment ref="X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AB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 in North America</t>
        </r>
      </text>
    </comment>
    <comment ref="AC1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Normlaised North America Alphapet, lower run at China on normal turnaround</t>
        </r>
      </text>
    </comment>
    <comment ref="U18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Perforamnce Fibers 3 months</t>
        </r>
      </text>
    </comment>
    <comment ref="V18" authorId="0">
      <text>
        <r>
          <rPr>
            <b/>
            <sz val="9"/>
            <color indexed="81"/>
            <rFont val="Tahoma"/>
            <family val="2"/>
          </rPr>
          <t xml:space="preserve">Vikash:
</t>
        </r>
        <r>
          <rPr>
            <sz val="9"/>
            <color indexed="81"/>
            <rFont val="Tahoma"/>
            <family val="2"/>
          </rPr>
          <t>Seaonal effect in EMEA as Ausgust is holiday month</t>
        </r>
      </text>
    </comment>
    <comment ref="A19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Include: MEG+PEO in NA, PTA in NA, PTA in EMEA &amp; IPA in EMEA</t>
        </r>
      </text>
    </comment>
    <comment ref="U19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1 Month of Cepsa Canada</t>
        </r>
      </text>
    </comment>
    <comment ref="V19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first full quarter of Cepsa Canada (2months extra production) muted by amonth long unplanned shutdown of EOEG in the USA</t>
        </r>
      </text>
    </comment>
    <comment ref="W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Ageing Catalyst at our EO/EG site</t>
        </r>
      </text>
    </comment>
    <comment ref="X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IVL Spain PTA, IPA and higher volumes at EOEG</t>
        </r>
      </text>
    </comment>
    <comment ref="Z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one week of IVL Spain as acquisition completed on 7th April 2016 and better op rate at EOEG in USA post turnaround in 2Q16</t>
        </r>
      </text>
    </comment>
    <comment ref="AB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 in North America</t>
        </r>
      </text>
    </comment>
    <comment ref="AC1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 EOEG with normal turnaround, running full in 3Q17 so far</t>
        </r>
      </text>
    </comment>
    <comment ref="V20" authorId="0">
      <text>
        <r>
          <rPr>
            <b/>
            <sz val="9"/>
            <color indexed="81"/>
            <rFont val="Tahoma"/>
            <family val="2"/>
          </rPr>
          <t xml:space="preserve">Vikash:
</t>
        </r>
        <r>
          <rPr>
            <sz val="9"/>
            <color indexed="81"/>
            <rFont val="Tahoma"/>
            <family val="2"/>
          </rPr>
          <t>Impacted by PTTGC FM - end July to begin Nov 2015</t>
        </r>
      </text>
    </comment>
    <comment ref="F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 margins on project delays in Europe and impecting Asia positively too</t>
        </r>
      </text>
    </comment>
    <comment ref="G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Back to 2013 levels and also effect of one new cacpaity in India targeting Asia, Middle East and Europe</t>
        </r>
      </text>
    </comment>
    <comment ref="S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gain on lag pricing in Asia on falling prices</t>
        </r>
      </text>
    </comment>
    <comment ref="U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capcaity in South Asia targeted Europe &amp; Asia market</t>
        </r>
      </text>
    </comment>
    <comment ref="V23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capcaity getting absorbed with demand growth + gain on lag pricing in Asia on fallling prices</t>
        </r>
      </text>
    </comment>
    <comment ref="W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Destocking demand due to fallin gprices impacted margins</t>
        </r>
      </text>
    </comment>
    <comment ref="Z2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Weaker West PET on seasonality</t>
        </r>
      </text>
    </comment>
    <comment ref="V24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HVA margins improve on falling prices</t>
        </r>
      </text>
    </comment>
    <comment ref="V2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Imapct of amonth long unplanned SD of EOEG site + PTTGC FM</t>
        </r>
      </text>
    </comment>
    <comment ref="W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volume at EO/EG and 20 days planned shutdown at PTA Canada</t>
        </r>
      </text>
    </comment>
    <comment ref="X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2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due to IPA and EOEG higher volumes, but lower YoY due to change in mix with acquisitions and higher production at EOEG last year</t>
        </r>
      </text>
    </comment>
    <comment ref="U26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Higher on seasonal + outage of Dragon Aromatic PTA in China</t>
        </r>
      </text>
    </comment>
    <comment ref="X2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Z2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Mainly margin</t>
        </r>
      </text>
    </comment>
    <comment ref="AC2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adversely impacted by high cost IPA which is a secondary raw material</t>
        </r>
      </text>
    </comment>
    <comment ref="X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</t>
        </r>
      </text>
    </comment>
    <comment ref="Z3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Improving performance at acquired IVL Spain and Aromatics Decatur</t>
        </r>
      </text>
    </comment>
    <comment ref="X32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Y32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Z32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AA32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1Q16 due to better demand</t>
        </r>
      </text>
    </comment>
    <comment ref="Z33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Mainly FX gain</t>
        </r>
      </text>
    </comment>
    <comment ref="V3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absolute lower prices mainly</t>
        </r>
      </text>
    </comment>
    <comment ref="W3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drude oil drive lower revenues</t>
        </r>
      </text>
    </comment>
    <comment ref="X3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V44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August holidays in Europe</t>
        </r>
      </text>
    </comment>
    <comment ref="X4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4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with IPA and EOEG volumes</t>
        </r>
      </text>
    </comment>
    <comment ref="V45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Hight with Cepsa Canada though net lower with a month long unplanned SD at EOEG</t>
        </r>
      </text>
    </comment>
    <comment ref="W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MEG due to ageing catalyst and 20 days planend shutdown at PTA Canada</t>
        </r>
      </text>
    </comment>
    <comment ref="X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Aromatics Decatur (BP Decaur) and IVL Spain impact</t>
        </r>
      </text>
    </comment>
    <comment ref="Z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op rate</t>
        </r>
      </text>
    </comment>
    <comment ref="AB4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</t>
        </r>
      </text>
    </comment>
    <comment ref="X4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X49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V50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mainly on EOEG amonth long unplanned SD</t>
        </r>
      </text>
    </comment>
    <comment ref="W50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margins at MEG in NA</t>
        </r>
      </text>
    </comment>
    <comment ref="X50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V51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Improved from lag price impact on falling prices</t>
        </r>
      </text>
    </comment>
    <comment ref="W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 PET on destocking demand on falling prices impacted margins</t>
        </r>
      </text>
    </comment>
    <comment ref="X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PTA Asia in 1Q16 due to better demand</t>
        </r>
      </text>
    </comment>
    <comment ref="Y5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margins</t>
        </r>
      </text>
    </comment>
    <comment ref="X5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AB54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margins in West feedstocks</t>
        </r>
      </text>
    </comment>
    <comment ref="X55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X5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industry margins in PTA Asia in 1Q16 due to better demand + Micropet India PET volumes for first full quarter</t>
        </r>
      </text>
    </comment>
    <comment ref="W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EO/EG volumes due to ageing catalyst &amp; 20 days planned shutdown at PTA Canada</t>
        </r>
      </text>
    </comment>
    <comment ref="X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Y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Aromatics Decatur volume and EOEG higher voluems post catalyst change and mechanical problem in 1Q16</t>
        </r>
      </text>
    </comment>
    <comment ref="AB6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Planned turnarounds</t>
        </r>
      </text>
    </comment>
    <comment ref="V67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Auhust holidays in Europe</t>
        </r>
      </text>
    </comment>
    <comment ref="X6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Better operating rates due to better demand- restocking partially</t>
        </r>
      </text>
    </comment>
    <comment ref="Y67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volumes with IVL Spain and higher Op Rates</t>
        </r>
      </text>
    </comment>
    <comment ref="X6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  <comment ref="V71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Lower on amonth long unplanned SD at EOEG</t>
        </r>
      </text>
    </comment>
    <comment ref="W7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MEG Margins and 20 days planend Shutdown at PTA Canada</t>
        </r>
      </text>
    </comment>
    <comment ref="X71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P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Capacity start up delay in PET like JBF/Egypt + restocking demand</t>
        </r>
      </text>
    </comment>
    <comment ref="Q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New Capacity start up delay in PET like JBF/Egypt</t>
        </r>
      </text>
    </comment>
    <comment ref="U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Impact of a new capcaity start up in South Asia</t>
        </r>
      </text>
    </comment>
    <comment ref="V72" authorId="0">
      <text>
        <r>
          <rPr>
            <b/>
            <sz val="9"/>
            <color indexed="81"/>
            <rFont val="Tahoma"/>
            <family val="2"/>
          </rPr>
          <t>Vikash:</t>
        </r>
        <r>
          <rPr>
            <sz val="9"/>
            <color indexed="81"/>
            <rFont val="Tahoma"/>
            <family val="2"/>
          </rPr>
          <t xml:space="preserve">
August holidays in Europe</t>
        </r>
      </text>
    </comment>
    <comment ref="X76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Lower mainly due to EOEG shutdown and FM in 1Q16. Plant fully operational on 15 April 2016</t>
        </r>
      </text>
    </comment>
    <comment ref="X78" authorId="1">
      <text>
        <r>
          <rPr>
            <b/>
            <sz val="9"/>
            <color indexed="81"/>
            <rFont val="Tahoma"/>
            <family val="2"/>
          </rPr>
          <t>Vikash Jalan:</t>
        </r>
        <r>
          <rPr>
            <sz val="9"/>
            <color indexed="81"/>
            <rFont val="Tahoma"/>
            <family val="2"/>
          </rPr>
          <t xml:space="preserve">
Higher mainly with Micropet India acquisition volume for first full quarter</t>
        </r>
      </text>
    </comment>
  </commentList>
</comments>
</file>

<file path=xl/sharedStrings.xml><?xml version="1.0" encoding="utf-8"?>
<sst xmlns="http://schemas.openxmlformats.org/spreadsheetml/2006/main" count="125" uniqueCount="60">
  <si>
    <t>Segment Analysis (US$)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</si>
  <si>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</si>
  <si>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</si>
  <si>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</si>
  <si>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</si>
  <si>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</si>
  <si>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</si>
  <si>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</si>
  <si>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</si>
  <si>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</si>
  <si>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</si>
  <si>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</si>
  <si>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</si>
  <si>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</si>
  <si>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</si>
  <si>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</si>
  <si>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</si>
  <si>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</si>
  <si>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</si>
  <si>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</si>
  <si>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</si>
  <si>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</si>
  <si>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</si>
  <si>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</si>
  <si>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</si>
  <si>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Performance by Segments</t>
  </si>
  <si>
    <t>IVL Operating Rate (%)</t>
  </si>
  <si>
    <t>PET</t>
  </si>
  <si>
    <t>Fibers &amp; Yarns</t>
  </si>
  <si>
    <t>West Feedstock</t>
  </si>
  <si>
    <t>Asia PTA</t>
  </si>
  <si>
    <t>IVL Effective Capacity (MMT)</t>
  </si>
  <si>
    <t>IVL Production (MMT)</t>
  </si>
  <si>
    <t>IVL Core EBITDA($/t)</t>
  </si>
  <si>
    <t>IVL Core EBITDA (M$)</t>
  </si>
  <si>
    <t>Holding</t>
  </si>
  <si>
    <t>*IVL Net Revenue (M$)</t>
  </si>
  <si>
    <t>Intercompany</t>
  </si>
  <si>
    <t>*Note: Net Revenue by Factory location basis</t>
  </si>
  <si>
    <t>Performance by Portfolio</t>
  </si>
  <si>
    <t>High Value Add (HVA)</t>
  </si>
  <si>
    <t>Special Position (West Necessities)</t>
  </si>
  <si>
    <t>Cyclical (East Necessities)</t>
  </si>
  <si>
    <t>Performance by Regions</t>
  </si>
  <si>
    <t>America</t>
  </si>
  <si>
    <t>Europe, Middle East &amp; Africa (EMEA)</t>
  </si>
  <si>
    <t>Asia</t>
  </si>
  <si>
    <t>Revenues by major country/region on the basis of deliveries to customers</t>
  </si>
  <si>
    <t>IVL Net Revenue (M$)</t>
  </si>
  <si>
    <t>Thailand</t>
  </si>
  <si>
    <t>Rest of Asia</t>
  </si>
  <si>
    <t>North America</t>
  </si>
  <si>
    <t>Europe</t>
  </si>
  <si>
    <t>Rest of the World</t>
  </si>
  <si>
    <t>Performance by 5 Segments</t>
  </si>
  <si>
    <t>Integrated PET (PET + PTA + Px + Recycling)</t>
  </si>
  <si>
    <t>Olefins (IVOL + IVOG)</t>
  </si>
  <si>
    <t>Specialty Chemicals (NDC, IPA, Specialty PET)</t>
  </si>
  <si>
    <t>Packaging</t>
  </si>
  <si>
    <t>Fibers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</si>
</sst>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5" formatCode="_(* #,##0_);_(* \(#,##0\);_(* &quot;-&quot;??_);_(@_)"/>
    <numFmt numFmtId="166" formatCode="#,##0.0000_);[Red]\(#,##0.0000\)"/>
    <numFmt numFmtId="168" formatCode="#,##0.000_);[Red]\(#,##0.000\)"/>
    <numFmt numFmtId="169" formatCode="_(* #,##0.000_);_(* \(#,##0.00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theme="0" tint="-0.14999847407452621"/>
      <name val="Times New Roman"/>
      <family val="1"/>
    </font>
    <font>
      <sz val="11"/>
      <color theme="0" tint="-4.9989318521683403E-2"/>
      <name val="Times New Roman"/>
      <family val="1"/>
    </font>
    <font>
      <sz val="11"/>
      <color theme="0"/>
      <name val="Times New Roman"/>
      <family val="1"/>
    </font>
    <font>
      <b/>
      <sz val="11"/>
      <color theme="0" tint="-4.9989318521683403E-2"/>
      <name val="Times New Roman"/>
      <family val="1"/>
    </font>
    <font>
      <b/>
      <sz val="11"/>
      <color theme="0" tint="-0.14999847407452621"/>
      <name val="Times New Roman"/>
      <family val="1"/>
    </font>
    <font>
      <b/>
      <sz val="10"/>
      <color theme="1" tint="0.34998626667073579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  <charset val="222"/>
    </font>
    <font>
      <b/>
      <sz val="8"/>
      <color indexed="8"/>
      <name val="Arial"/>
      <family val="2"/>
      <charset val="222"/>
    </font>
    <font>
      <b/>
      <sz val="8"/>
      <color indexed="8"/>
      <name val="Arial"/>
      <family val="2"/>
    </font>
    <font>
      <sz val="8"/>
      <color indexed="8"/>
      <name val="Arial"/>
      <family val="2"/>
      <charset val="222"/>
    </font>
    <font>
      <sz val="8"/>
      <color indexed="12"/>
      <name val="Arial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9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0" fontId="20" fillId="0" borderId="0" applyNumberFormat="0" applyFill="0" applyBorder="0" applyProtection="0">
      <alignment horizontal="center"/>
    </xf>
    <xf numFmtId="4" fontId="22" fillId="0" borderId="0" applyFill="0" applyBorder="0" applyAlignment="0" applyProtection="0"/>
    <xf numFmtId="4" fontId="23" fillId="0" borderId="0" applyFill="0" applyBorder="0" applyAlignment="0" applyProtection="0"/>
  </cellStyleXfs>
  <cellXfs count="126">
    <xf numFmtId="0" fontId="0" fillId="0" borderId="0" xfId="0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3" fillId="2" borderId="0" xfId="0" applyFont="1" applyFill="1" applyBorder="1" applyAlignment="1"/>
    <xf numFmtId="0" fontId="2" fillId="2" borderId="1" xfId="0" applyFont="1" applyFill="1" applyBorder="1" applyAlignment="1"/>
    <xf numFmtId="0" fontId="4" fillId="2" borderId="2" xfId="0" applyFont="1" applyFill="1" applyBorder="1"/>
    <xf numFmtId="0" fontId="2" fillId="3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6" fillId="0" borderId="0" xfId="0" applyFont="1"/>
    <xf numFmtId="0" fontId="4" fillId="5" borderId="6" xfId="0" applyFont="1" applyFill="1" applyBorder="1"/>
    <xf numFmtId="38" fontId="6" fillId="5" borderId="0" xfId="0" applyNumberFormat="1" applyFont="1" applyFill="1" applyBorder="1"/>
    <xf numFmtId="38" fontId="6" fillId="5" borderId="7" xfId="0" applyNumberFormat="1" applyFont="1" applyFill="1" applyBorder="1"/>
    <xf numFmtId="38" fontId="6" fillId="3" borderId="8" xfId="0" applyNumberFormat="1" applyFont="1" applyFill="1" applyBorder="1"/>
    <xf numFmtId="38" fontId="6" fillId="5" borderId="9" xfId="0" applyNumberFormat="1" applyFont="1" applyFill="1" applyBorder="1"/>
    <xf numFmtId="38" fontId="7" fillId="4" borderId="8" xfId="0" applyNumberFormat="1" applyFont="1" applyFill="1" applyBorder="1"/>
    <xf numFmtId="0" fontId="6" fillId="2" borderId="0" xfId="0" applyFont="1" applyFill="1"/>
    <xf numFmtId="43" fontId="2" fillId="2" borderId="6" xfId="1" applyFont="1" applyFill="1" applyBorder="1"/>
    <xf numFmtId="9" fontId="6" fillId="2" borderId="0" xfId="2" applyFont="1" applyFill="1" applyBorder="1"/>
    <xf numFmtId="9" fontId="6" fillId="3" borderId="6" xfId="2" applyFont="1" applyFill="1" applyBorder="1"/>
    <xf numFmtId="9" fontId="6" fillId="2" borderId="5" xfId="2" applyFont="1" applyFill="1" applyBorder="1"/>
    <xf numFmtId="9" fontId="7" fillId="4" borderId="6" xfId="2" applyFont="1" applyFill="1" applyBorder="1"/>
    <xf numFmtId="43" fontId="6" fillId="2" borderId="0" xfId="1" applyFont="1" applyFill="1"/>
    <xf numFmtId="0" fontId="6" fillId="2" borderId="5" xfId="0" applyFont="1" applyFill="1" applyBorder="1"/>
    <xf numFmtId="43" fontId="6" fillId="2" borderId="6" xfId="1" applyFont="1" applyFill="1" applyBorder="1"/>
    <xf numFmtId="43" fontId="6" fillId="2" borderId="0" xfId="2" applyNumberFormat="1" applyFont="1" applyFill="1" applyBorder="1"/>
    <xf numFmtId="0" fontId="6" fillId="2" borderId="6" xfId="0" applyFont="1" applyFill="1" applyBorder="1"/>
    <xf numFmtId="40" fontId="6" fillId="2" borderId="0" xfId="0" applyNumberFormat="1" applyFont="1" applyFill="1" applyBorder="1"/>
    <xf numFmtId="40" fontId="6" fillId="3" borderId="6" xfId="0" applyNumberFormat="1" applyFont="1" applyFill="1" applyBorder="1"/>
    <xf numFmtId="40" fontId="6" fillId="2" borderId="5" xfId="0" applyNumberFormat="1" applyFont="1" applyFill="1" applyBorder="1"/>
    <xf numFmtId="43" fontId="6" fillId="2" borderId="0" xfId="1" applyFont="1" applyFill="1" applyBorder="1"/>
    <xf numFmtId="40" fontId="6" fillId="2" borderId="0" xfId="1" applyNumberFormat="1" applyFont="1" applyFill="1" applyBorder="1"/>
    <xf numFmtId="43" fontId="7" fillId="4" borderId="6" xfId="1" applyFont="1" applyFill="1" applyBorder="1"/>
    <xf numFmtId="40" fontId="7" fillId="4" borderId="6" xfId="0" applyNumberFormat="1" applyFont="1" applyFill="1" applyBorder="1"/>
    <xf numFmtId="40" fontId="7" fillId="4" borderId="6" xfId="1" applyNumberFormat="1" applyFont="1" applyFill="1" applyBorder="1"/>
    <xf numFmtId="43" fontId="8" fillId="2" borderId="0" xfId="1" applyFont="1" applyFill="1" applyBorder="1"/>
    <xf numFmtId="43" fontId="8" fillId="3" borderId="6" xfId="1" applyFont="1" applyFill="1" applyBorder="1"/>
    <xf numFmtId="43" fontId="8" fillId="2" borderId="5" xfId="1" applyFont="1" applyFill="1" applyBorder="1"/>
    <xf numFmtId="38" fontId="8" fillId="2" borderId="0" xfId="1" applyNumberFormat="1" applyFont="1" applyFill="1" applyBorder="1"/>
    <xf numFmtId="165" fontId="8" fillId="2" borderId="0" xfId="1" applyNumberFormat="1" applyFont="1" applyFill="1" applyBorder="1"/>
    <xf numFmtId="165" fontId="8" fillId="4" borderId="6" xfId="1" applyNumberFormat="1" applyFont="1" applyFill="1" applyBorder="1"/>
    <xf numFmtId="40" fontId="2" fillId="2" borderId="0" xfId="0" applyNumberFormat="1" applyFont="1" applyFill="1" applyBorder="1" applyAlignment="1"/>
    <xf numFmtId="43" fontId="7" fillId="2" borderId="6" xfId="1" applyFont="1" applyFill="1" applyBorder="1"/>
    <xf numFmtId="43" fontId="7" fillId="2" borderId="0" xfId="1" applyFont="1" applyFill="1" applyBorder="1"/>
    <xf numFmtId="38" fontId="6" fillId="2" borderId="0" xfId="0" applyNumberFormat="1" applyFont="1" applyFill="1" applyBorder="1"/>
    <xf numFmtId="38" fontId="6" fillId="3" borderId="6" xfId="0" applyNumberFormat="1" applyFont="1" applyFill="1" applyBorder="1"/>
    <xf numFmtId="38" fontId="6" fillId="2" borderId="5" xfId="0" applyNumberFormat="1" applyFont="1" applyFill="1" applyBorder="1"/>
    <xf numFmtId="38" fontId="7" fillId="4" borderId="6" xfId="0" applyNumberFormat="1" applyFont="1" applyFill="1" applyBorder="1"/>
    <xf numFmtId="38" fontId="6" fillId="0" borderId="0" xfId="0" applyNumberFormat="1" applyFont="1" applyFill="1" applyBorder="1"/>
    <xf numFmtId="166" fontId="6" fillId="2" borderId="0" xfId="0" applyNumberFormat="1" applyFont="1" applyFill="1" applyBorder="1"/>
    <xf numFmtId="38" fontId="6" fillId="2" borderId="0" xfId="0" applyNumberFormat="1" applyFont="1" applyFill="1"/>
    <xf numFmtId="38" fontId="9" fillId="2" borderId="6" xfId="0" applyNumberFormat="1" applyFont="1" applyFill="1" applyBorder="1"/>
    <xf numFmtId="38" fontId="9" fillId="2" borderId="0" xfId="0" applyNumberFormat="1" applyFont="1" applyFill="1" applyBorder="1"/>
    <xf numFmtId="38" fontId="9" fillId="3" borderId="6" xfId="0" applyNumberFormat="1" applyFont="1" applyFill="1" applyBorder="1"/>
    <xf numFmtId="38" fontId="9" fillId="2" borderId="5" xfId="0" applyNumberFormat="1" applyFont="1" applyFill="1" applyBorder="1"/>
    <xf numFmtId="0" fontId="11" fillId="2" borderId="0" xfId="0" applyFont="1" applyFill="1" applyBorder="1" applyAlignment="1"/>
    <xf numFmtId="38" fontId="9" fillId="2" borderId="0" xfId="0" applyNumberFormat="1" applyFont="1" applyFill="1"/>
    <xf numFmtId="38" fontId="6" fillId="4" borderId="6" xfId="0" applyNumberFormat="1" applyFont="1" applyFill="1" applyBorder="1"/>
    <xf numFmtId="43" fontId="6" fillId="2" borderId="5" xfId="1" applyFont="1" applyFill="1" applyBorder="1"/>
    <xf numFmtId="43" fontId="6" fillId="3" borderId="6" xfId="1" applyFont="1" applyFill="1" applyBorder="1"/>
    <xf numFmtId="165" fontId="6" fillId="2" borderId="0" xfId="1" applyNumberFormat="1" applyFont="1" applyFill="1" applyBorder="1"/>
    <xf numFmtId="165" fontId="7" fillId="2" borderId="6" xfId="1" applyNumberFormat="1" applyFont="1" applyFill="1" applyBorder="1"/>
    <xf numFmtId="165" fontId="7" fillId="2" borderId="0" xfId="1" applyNumberFormat="1" applyFont="1" applyFill="1" applyBorder="1"/>
    <xf numFmtId="165" fontId="7" fillId="2" borderId="0" xfId="1" applyNumberFormat="1" applyFont="1" applyFill="1"/>
    <xf numFmtId="0" fontId="7" fillId="2" borderId="0" xfId="0" applyFont="1" applyFill="1"/>
    <xf numFmtId="0" fontId="12" fillId="2" borderId="0" xfId="0" applyFont="1" applyFill="1"/>
    <xf numFmtId="0" fontId="6" fillId="2" borderId="0" xfId="0" applyFont="1" applyFill="1" applyBorder="1"/>
    <xf numFmtId="0" fontId="6" fillId="3" borderId="6" xfId="0" applyFont="1" applyFill="1" applyBorder="1"/>
    <xf numFmtId="0" fontId="13" fillId="2" borderId="0" xfId="0" applyFont="1" applyFill="1"/>
    <xf numFmtId="0" fontId="13" fillId="4" borderId="6" xfId="0" applyFont="1" applyFill="1" applyBorder="1"/>
    <xf numFmtId="0" fontId="6" fillId="5" borderId="0" xfId="0" applyFont="1" applyFill="1"/>
    <xf numFmtId="0" fontId="14" fillId="5" borderId="0" xfId="0" applyFont="1" applyFill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4" borderId="6" xfId="0" applyFont="1" applyFill="1" applyBorder="1" applyAlignment="1">
      <alignment horizontal="center"/>
    </xf>
    <xf numFmtId="9" fontId="6" fillId="2" borderId="0" xfId="2" applyFont="1" applyFill="1"/>
    <xf numFmtId="9" fontId="6" fillId="4" borderId="6" xfId="2" applyFont="1" applyFill="1" applyBorder="1"/>
    <xf numFmtId="165" fontId="2" fillId="2" borderId="0" xfId="1" applyNumberFormat="1" applyFont="1" applyFill="1" applyBorder="1" applyAlignment="1"/>
    <xf numFmtId="165" fontId="6" fillId="2" borderId="0" xfId="1" applyNumberFormat="1" applyFont="1" applyFill="1"/>
    <xf numFmtId="165" fontId="14" fillId="2" borderId="0" xfId="1" applyNumberFormat="1" applyFont="1" applyFill="1" applyAlignment="1">
      <alignment horizontal="center"/>
    </xf>
    <xf numFmtId="165" fontId="14" fillId="2" borderId="0" xfId="1" applyNumberFormat="1" applyFont="1" applyFill="1" applyBorder="1" applyAlignment="1">
      <alignment horizontal="center"/>
    </xf>
    <xf numFmtId="165" fontId="15" fillId="2" borderId="0" xfId="1" applyNumberFormat="1" applyFont="1" applyFill="1" applyBorder="1" applyAlignment="1">
      <alignment horizontal="center"/>
    </xf>
    <xf numFmtId="165" fontId="15" fillId="4" borderId="6" xfId="1" applyNumberFormat="1" applyFont="1" applyFill="1" applyBorder="1" applyAlignment="1">
      <alignment horizontal="center"/>
    </xf>
    <xf numFmtId="43" fontId="6" fillId="2" borderId="0" xfId="1" applyNumberFormat="1" applyFont="1" applyFill="1" applyBorder="1" applyAlignment="1"/>
    <xf numFmtId="43" fontId="6" fillId="4" borderId="6" xfId="1" applyNumberFormat="1" applyFont="1" applyFill="1" applyBorder="1" applyAlignment="1"/>
    <xf numFmtId="0" fontId="15" fillId="2" borderId="0" xfId="0" applyFont="1" applyFill="1" applyAlignment="1">
      <alignment horizontal="center"/>
    </xf>
    <xf numFmtId="2" fontId="6" fillId="2" borderId="0" xfId="0" applyNumberFormat="1" applyFont="1" applyFill="1"/>
    <xf numFmtId="2" fontId="6" fillId="3" borderId="6" xfId="0" applyNumberFormat="1" applyFont="1" applyFill="1" applyBorder="1"/>
    <xf numFmtId="169" fontId="6" fillId="2" borderId="0" xfId="1" applyNumberFormat="1" applyFont="1" applyFill="1" applyBorder="1" applyAlignment="1"/>
    <xf numFmtId="1" fontId="6" fillId="2" borderId="0" xfId="0" applyNumberFormat="1" applyFont="1" applyFill="1"/>
    <xf numFmtId="1" fontId="6" fillId="3" borderId="6" xfId="0" applyNumberFormat="1" applyFont="1" applyFill="1" applyBorder="1"/>
    <xf numFmtId="165" fontId="6" fillId="2" borderId="0" xfId="0" applyNumberFormat="1" applyFont="1" applyFill="1"/>
    <xf numFmtId="165" fontId="6" fillId="2" borderId="0" xfId="0" applyNumberFormat="1" applyFont="1" applyFill="1" applyBorder="1"/>
    <xf numFmtId="165" fontId="6" fillId="4" borderId="6" xfId="0" applyNumberFormat="1" applyFont="1" applyFill="1" applyBorder="1"/>
    <xf numFmtId="1" fontId="6" fillId="2" borderId="0" xfId="0" applyNumberFormat="1" applyFont="1" applyFill="1" applyBorder="1"/>
    <xf numFmtId="1" fontId="6" fillId="4" borderId="6" xfId="0" applyNumberFormat="1" applyFont="1" applyFill="1" applyBorder="1"/>
    <xf numFmtId="1" fontId="6" fillId="2" borderId="5" xfId="0" applyNumberFormat="1" applyFont="1" applyFill="1" applyBorder="1"/>
    <xf numFmtId="165" fontId="6" fillId="4" borderId="6" xfId="1" applyNumberFormat="1" applyFont="1" applyFill="1" applyBorder="1"/>
    <xf numFmtId="0" fontId="6" fillId="3" borderId="0" xfId="0" applyFont="1" applyFill="1"/>
    <xf numFmtId="0" fontId="14" fillId="2" borderId="0" xfId="0" applyFont="1" applyFill="1" applyAlignment="1">
      <alignment horizontal="center"/>
    </xf>
    <xf numFmtId="0" fontId="15" fillId="2" borderId="5" xfId="0" applyFont="1" applyFill="1" applyBorder="1" applyAlignment="1">
      <alignment horizontal="center"/>
    </xf>
    <xf numFmtId="43" fontId="10" fillId="2" borderId="6" xfId="1" applyFont="1" applyFill="1" applyBorder="1"/>
    <xf numFmtId="43" fontId="10" fillId="2" borderId="0" xfId="1" applyFont="1" applyFill="1" applyBorder="1"/>
    <xf numFmtId="43" fontId="10" fillId="3" borderId="6" xfId="1" applyFont="1" applyFill="1" applyBorder="1"/>
    <xf numFmtId="43" fontId="10" fillId="2" borderId="5" xfId="1" applyFont="1" applyFill="1" applyBorder="1"/>
    <xf numFmtId="43" fontId="10" fillId="4" borderId="6" xfId="1" applyFont="1" applyFill="1" applyBorder="1"/>
    <xf numFmtId="4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43" fontId="10" fillId="2" borderId="0" xfId="1" applyFont="1" applyFill="1"/>
    <xf numFmtId="43" fontId="10" fillId="3" borderId="0" xfId="1" applyFont="1" applyFill="1" applyBorder="1"/>
    <xf numFmtId="43" fontId="10" fillId="2" borderId="0" xfId="1" applyNumberFormat="1" applyFont="1" applyFill="1" applyBorder="1"/>
    <xf numFmtId="165" fontId="10" fillId="2" borderId="0" xfId="1" applyNumberFormat="1" applyFont="1" applyFill="1" applyBorder="1"/>
    <xf numFmtId="165" fontId="10" fillId="2" borderId="5" xfId="1" applyNumberFormat="1" applyFont="1" applyFill="1" applyBorder="1"/>
    <xf numFmtId="165" fontId="10" fillId="4" borderId="6" xfId="1" applyNumberFormat="1" applyFont="1" applyFill="1" applyBorder="1"/>
    <xf numFmtId="165" fontId="10" fillId="3" borderId="0" xfId="1" applyNumberFormat="1" applyFont="1" applyFill="1" applyBorder="1"/>
    <xf numFmtId="165" fontId="10" fillId="3" borderId="6" xfId="1" applyNumberFormat="1" applyFont="1" applyFill="1" applyBorder="1"/>
    <xf numFmtId="0" fontId="10" fillId="2" borderId="5" xfId="0" applyFont="1" applyFill="1" applyBorder="1"/>
    <xf numFmtId="0" fontId="10" fillId="2" borderId="0" xfId="0" applyFont="1" applyFill="1"/>
    <xf numFmtId="165" fontId="10" fillId="2" borderId="0" xfId="1" applyNumberFormat="1" applyFont="1" applyFill="1"/>
    <xf numFmtId="165" fontId="10" fillId="2" borderId="0" xfId="0" applyNumberFormat="1" applyFont="1" applyFill="1"/>
    <xf numFmtId="38" fontId="6" fillId="5" borderId="5" xfId="0" applyNumberFormat="1" applyFont="1" applyFill="1" applyBorder="1"/>
    <xf numFmtId="168" fontId="6" fillId="2" borderId="5" xfId="0" applyNumberFormat="1" applyFont="1" applyFill="1" applyBorder="1"/>
    <xf numFmtId="0" fontId="6" fillId="5" borderId="5" xfId="0" applyFont="1" applyFill="1" applyBorder="1"/>
    <xf numFmtId="2" fontId="6" fillId="2" borderId="5" xfId="0" applyNumberFormat="1" applyFont="1" applyFill="1" applyBorder="1"/>
  </cellXfs>
  <cellStyles count="15">
    <cellStyle name="Comma" xfId="1" builtinId="3"/>
    <cellStyle name="Comma 2" xfId="3"/>
    <cellStyle name="Comma 2 12" xfId="4"/>
    <cellStyle name="Comma 3" xfId="5"/>
    <cellStyle name="Normal" xfId="0" builtinId="0"/>
    <cellStyle name="Normal 10_Alpha_Financial Reporting Package IRP - Jun'10_v3" xfId="6"/>
    <cellStyle name="Normal 3" xfId="7"/>
    <cellStyle name="Percent" xfId="2" builtinId="5"/>
    <cellStyle name="Percent 11" xfId="8"/>
    <cellStyle name="Percent 2" xfId="9"/>
    <cellStyle name="Style 22" xfId="10"/>
    <cellStyle name="Style 24" xfId="11"/>
    <cellStyle name="Style 24 2" xfId="12"/>
    <cellStyle name="Style 26 2" xfId="13"/>
    <cellStyle name="Style 27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847724</xdr:colOff>
      <xdr:row>1</xdr:row>
      <xdr:rowOff>23212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0"/>
          <a:ext cx="847724" cy="213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VL%20Historical%20Information_Yr'10%20to%204Q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7/IVL_Projections%202Q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7/IVL_Projections%203Q1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8/IVL_Projections%201Q18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8/IVL_Projections%202Q18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8/IVL_Projections%203Q18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7/IVL_Projections%204Q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2Q16/IVL_Projections%202Q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8/5%20segments_Quarterly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Vikash/Current%20folder/IVL%20forecast%20&amp;%20estimates/MD&amp;A%202Q15/IVL_Projections%202Q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5/IVL_Projections%204Q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5/Factsheet/IVL_Projections%203Q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Vikash/Current%20folder/IVL%20forecast%20&amp;%20estimates/MD&amp;A%201Q16/IVL_Projections%201Q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3Q16/IVL_Projections%203Q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6/IVL_Projections%204Q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4Q18/IVL_Projections%204Q1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urrent%20folder/IVL%20forecast%20&amp;%20estimates/MD&amp;A%201Q17/IVL_Projections%201Q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Financials in THB"/>
      <sheetName val="Historical Financials in USD"/>
      <sheetName val="Net Debt Equity Bridge"/>
      <sheetName val="Segment Analysis in THB"/>
      <sheetName val="Segments Analysis in USD"/>
      <sheetName val="Segments Analysis in USD_AUR"/>
      <sheetName val="Segment Analysis in THB_AUR"/>
      <sheetName val="IVL Industry Margins"/>
      <sheetName val="Industry Demand Supply"/>
      <sheetName val="History of IVL M&amp;A"/>
      <sheetName val="Installed Capacities"/>
      <sheetName val="IVL Debts &amp; Glossary of terms"/>
      <sheetName val="IVL Shareholding Structure "/>
      <sheetName val="Logo"/>
    </sheetNames>
    <sheetDataSet>
      <sheetData sheetId="0">
        <row r="1">
          <cell r="A1" t="str">
            <v>26th Feb 2019</v>
          </cell>
        </row>
        <row r="6">
          <cell r="AF6">
            <v>2.3056040084511196</v>
          </cell>
        </row>
      </sheetData>
      <sheetData sheetId="1">
        <row r="12">
          <cell r="J12">
            <v>8438.0660941727037</v>
          </cell>
        </row>
        <row r="15">
          <cell r="J15">
            <v>1004.2450850368494</v>
          </cell>
        </row>
      </sheetData>
      <sheetData sheetId="2"/>
      <sheetData sheetId="3">
        <row r="10">
          <cell r="B10">
            <v>3.2608613424657538</v>
          </cell>
          <cell r="C10">
            <v>5.0987429726027402</v>
          </cell>
          <cell r="D10">
            <v>6.4208965311475419</v>
          </cell>
          <cell r="E10">
            <v>6.8188870045205485</v>
          </cell>
          <cell r="F10">
            <v>7.3134795360273968</v>
          </cell>
          <cell r="G10">
            <v>8.2030046986301368</v>
          </cell>
          <cell r="H10">
            <v>10.178894686942215</v>
          </cell>
          <cell r="I10">
            <v>10.380801593413699</v>
          </cell>
          <cell r="J10">
            <v>11.846721627691677</v>
          </cell>
          <cell r="L10">
            <v>1.6712636083561643</v>
          </cell>
          <cell r="M10">
            <v>1.6925050278082192</v>
          </cell>
          <cell r="N10">
            <v>1.7124358672602724</v>
          </cell>
          <cell r="O10">
            <v>1.7426825010958922</v>
          </cell>
          <cell r="P10">
            <v>1.7105368915256145</v>
          </cell>
          <cell r="Q10">
            <v>1.8487239463325202</v>
          </cell>
          <cell r="R10">
            <v>1.8982819518243572</v>
          </cell>
          <cell r="S10">
            <v>1.8559367463449052</v>
          </cell>
          <cell r="T10">
            <v>1.8601375068493151</v>
          </cell>
          <cell r="U10">
            <v>2.0221659753424657</v>
          </cell>
          <cell r="V10">
            <v>2.157687594520548</v>
          </cell>
          <cell r="W10">
            <v>2.1630136219178082</v>
          </cell>
          <cell r="X10">
            <v>2.2045906940386901</v>
          </cell>
          <cell r="Y10">
            <v>2.6595395708522105</v>
          </cell>
          <cell r="Z10">
            <v>2.6688661836283969</v>
          </cell>
          <cell r="AA10">
            <v>2.6458982384229173</v>
          </cell>
          <cell r="AB10">
            <v>2.5281743660283835</v>
          </cell>
          <cell r="AC10">
            <v>2.5673803761454876</v>
          </cell>
          <cell r="AD10">
            <v>2.6012438064418326</v>
          </cell>
          <cell r="AE10">
            <v>2.6840030447979952</v>
          </cell>
          <cell r="AF10">
            <v>2.659591722756026</v>
          </cell>
          <cell r="AG10">
            <v>2.770971289842965</v>
          </cell>
          <cell r="AH10">
            <v>3.146663733642233</v>
          </cell>
          <cell r="AI10">
            <v>3.2694948814504534</v>
          </cell>
        </row>
        <row r="11">
          <cell r="B11">
            <v>1.4020131506849316</v>
          </cell>
          <cell r="C11">
            <v>2.886450315068493</v>
          </cell>
          <cell r="D11">
            <v>3.2611757234972671</v>
          </cell>
          <cell r="E11">
            <v>3.5687100045205482</v>
          </cell>
          <cell r="F11">
            <v>3.6505677141095889</v>
          </cell>
          <cell r="G11">
            <v>4.081767438356164</v>
          </cell>
          <cell r="H11">
            <v>4.52034017412472</v>
          </cell>
          <cell r="I11">
            <v>4.2446039242685867</v>
          </cell>
          <cell r="J11">
            <v>4.856277586607864</v>
          </cell>
          <cell r="L11">
            <v>0.88589600000000002</v>
          </cell>
          <cell r="M11">
            <v>0.89573891013698625</v>
          </cell>
          <cell r="N11">
            <v>0.90558247342465681</v>
          </cell>
          <cell r="O11">
            <v>0.88149262095890513</v>
          </cell>
          <cell r="P11">
            <v>0.85998328878588859</v>
          </cell>
          <cell r="Q11">
            <v>0.92270852167498596</v>
          </cell>
          <cell r="R11">
            <v>0.95511055456408334</v>
          </cell>
          <cell r="S11">
            <v>0.91276534908463136</v>
          </cell>
          <cell r="T11">
            <v>0.95734134246575342</v>
          </cell>
          <cell r="U11">
            <v>1.0242469616438357</v>
          </cell>
          <cell r="V11">
            <v>1.0474265534246574</v>
          </cell>
          <cell r="W11">
            <v>1.0527525808219178</v>
          </cell>
          <cell r="X11">
            <v>1.0977682621129445</v>
          </cell>
          <cell r="Y11">
            <v>1.155865687247533</v>
          </cell>
          <cell r="Z11">
            <v>1.1500631123821214</v>
          </cell>
          <cell r="AA11">
            <v>1.1166431123821214</v>
          </cell>
          <cell r="AB11">
            <v>1.0404839741993945</v>
          </cell>
          <cell r="AC11">
            <v>1.0602724198410778</v>
          </cell>
          <cell r="AD11">
            <v>1.071923765114057</v>
          </cell>
          <cell r="AE11">
            <v>1.0719237651140574</v>
          </cell>
          <cell r="AF11">
            <v>1.0867102609462815</v>
          </cell>
          <cell r="AG11">
            <v>1.1560450933738431</v>
          </cell>
          <cell r="AH11">
            <v>1.3101470490890759</v>
          </cell>
          <cell r="AI11">
            <v>1.3033751831986649</v>
          </cell>
        </row>
        <row r="12">
          <cell r="B12">
            <v>0.26884819178082187</v>
          </cell>
          <cell r="C12">
            <v>0.46238687671232875</v>
          </cell>
          <cell r="D12">
            <v>0.84872048961748636</v>
          </cell>
          <cell r="E12">
            <v>0.93917700000000015</v>
          </cell>
          <cell r="F12">
            <v>1.3519118219178081</v>
          </cell>
          <cell r="G12">
            <v>1.4623464383561644</v>
          </cell>
          <cell r="H12">
            <v>1.5718234891835936</v>
          </cell>
          <cell r="I12">
            <v>1.5602933129807306</v>
          </cell>
          <cell r="J12">
            <v>1.6571123668067944</v>
          </cell>
          <cell r="L12">
            <v>0.215532</v>
          </cell>
          <cell r="M12">
            <v>0.22059898999999999</v>
          </cell>
          <cell r="N12">
            <v>0.22435476342465729</v>
          </cell>
          <cell r="O12">
            <v>0.27869124657534283</v>
          </cell>
          <cell r="P12">
            <v>0.28071798630136985</v>
          </cell>
          <cell r="Q12">
            <v>0.34984830136986306</v>
          </cell>
          <cell r="R12">
            <v>0.36067276712328772</v>
          </cell>
          <cell r="S12">
            <v>0.36067276712328772</v>
          </cell>
          <cell r="T12">
            <v>0.33391972602739722</v>
          </cell>
          <cell r="U12">
            <v>0.37340665753424657</v>
          </cell>
          <cell r="V12">
            <v>0.37751002739726025</v>
          </cell>
          <cell r="W12">
            <v>0.37751002739726025</v>
          </cell>
          <cell r="X12">
            <v>0.3875729151411601</v>
          </cell>
          <cell r="Y12">
            <v>0.39187928086495077</v>
          </cell>
          <cell r="Z12">
            <v>0.39618564658874134</v>
          </cell>
          <cell r="AA12">
            <v>0.39618564658874134</v>
          </cell>
          <cell r="AB12">
            <v>0.37925285758241312</v>
          </cell>
          <cell r="AC12">
            <v>0.38635444945509445</v>
          </cell>
          <cell r="AD12">
            <v>0.396250561875721</v>
          </cell>
          <cell r="AE12">
            <v>0.39843544406750214</v>
          </cell>
          <cell r="AF12">
            <v>0.37995937136125507</v>
          </cell>
          <cell r="AG12">
            <v>0.38957133393497978</v>
          </cell>
          <cell r="AH12">
            <v>0.44064685815254012</v>
          </cell>
          <cell r="AI12">
            <v>0.44693480335801955</v>
          </cell>
        </row>
        <row r="13">
          <cell r="B13">
            <v>0.35</v>
          </cell>
          <cell r="C13">
            <v>0.37684131506849311</v>
          </cell>
          <cell r="D13">
            <v>0.92699945464480904</v>
          </cell>
          <cell r="E13">
            <v>0.92700000000000005</v>
          </cell>
          <cell r="F13">
            <v>0.92700000000000005</v>
          </cell>
          <cell r="G13">
            <v>1.2821108219178081</v>
          </cell>
          <cell r="H13">
            <v>2.7137310236339007</v>
          </cell>
          <cell r="I13">
            <v>3.2029043561643835</v>
          </cell>
          <cell r="J13">
            <v>3.8341742770167442</v>
          </cell>
          <cell r="L13">
            <v>0.22857533835616439</v>
          </cell>
          <cell r="M13">
            <v>0.23111506767123285</v>
          </cell>
          <cell r="N13">
            <v>0.23365479945205442</v>
          </cell>
          <cell r="O13">
            <v>0.23365479452054833</v>
          </cell>
          <cell r="P13">
            <v>0.22857534246575351</v>
          </cell>
          <cell r="Q13">
            <v>0.23111506849315069</v>
          </cell>
          <cell r="R13">
            <v>0.23365479452054791</v>
          </cell>
          <cell r="S13">
            <v>0.23365479452054791</v>
          </cell>
          <cell r="T13">
            <v>0.22939643835616438</v>
          </cell>
          <cell r="U13">
            <v>0.28126035616438361</v>
          </cell>
          <cell r="V13">
            <v>0.38572701369863016</v>
          </cell>
          <cell r="W13">
            <v>0.38572701369863016</v>
          </cell>
          <cell r="X13">
            <v>0.38070157157910584</v>
          </cell>
          <cell r="Y13">
            <v>0.76948501369862998</v>
          </cell>
          <cell r="Z13">
            <v>0.77654619178082174</v>
          </cell>
          <cell r="AA13">
            <v>0.78699824657534234</v>
          </cell>
          <cell r="AB13">
            <v>0.76988958904109595</v>
          </cell>
          <cell r="AC13">
            <v>0.77844391780821909</v>
          </cell>
          <cell r="AD13">
            <v>0.78699824657534234</v>
          </cell>
          <cell r="AE13">
            <v>0.86757260273972625</v>
          </cell>
          <cell r="AF13">
            <v>0.85434209044848941</v>
          </cell>
          <cell r="AG13">
            <v>0.88301286253414235</v>
          </cell>
          <cell r="AH13">
            <v>1.0497658264006169</v>
          </cell>
          <cell r="AI13">
            <v>1.0470534976334946</v>
          </cell>
        </row>
        <row r="14">
          <cell r="B14">
            <v>1.24</v>
          </cell>
          <cell r="C14">
            <v>1.3730644657534248</v>
          </cell>
          <cell r="D14">
            <v>1.3840008633879781</v>
          </cell>
          <cell r="E14">
            <v>1.3839999999999999</v>
          </cell>
          <cell r="F14">
            <v>1.3839999999999999</v>
          </cell>
          <cell r="G14">
            <v>1.3767799999999999</v>
          </cell>
          <cell r="H14">
            <v>1.373</v>
          </cell>
          <cell r="I14">
            <v>1.373</v>
          </cell>
          <cell r="J14">
            <v>1.4991573972602741</v>
          </cell>
          <cell r="L14">
            <v>0.34126027000000003</v>
          </cell>
          <cell r="M14">
            <v>0.34505206000000005</v>
          </cell>
          <cell r="N14">
            <v>0.34884383095890398</v>
          </cell>
          <cell r="O14">
            <v>0.34884383904109606</v>
          </cell>
          <cell r="P14">
            <v>0.34126027397260272</v>
          </cell>
          <cell r="Q14">
            <v>0.34505205479452056</v>
          </cell>
          <cell r="R14">
            <v>0.34884383561643834</v>
          </cell>
          <cell r="S14">
            <v>0.34884383561643834</v>
          </cell>
          <cell r="T14">
            <v>0.33948</v>
          </cell>
          <cell r="U14">
            <v>0.343252</v>
          </cell>
          <cell r="V14">
            <v>0.347024</v>
          </cell>
          <cell r="W14">
            <v>0.347024</v>
          </cell>
          <cell r="X14">
            <v>0.33854794520547943</v>
          </cell>
          <cell r="Y14">
            <v>0.34230958904109593</v>
          </cell>
          <cell r="Z14">
            <v>0.34607123287671232</v>
          </cell>
          <cell r="AA14">
            <v>0.34607123287671232</v>
          </cell>
          <cell r="AB14">
            <v>0.33854794520547943</v>
          </cell>
          <cell r="AC14">
            <v>0.34230958904109593</v>
          </cell>
          <cell r="AD14">
            <v>0.34607123287671232</v>
          </cell>
          <cell r="AE14">
            <v>0.34607123287671243</v>
          </cell>
          <cell r="AF14">
            <v>0.33857999999999999</v>
          </cell>
          <cell r="AG14">
            <v>0.34234199999999998</v>
          </cell>
          <cell r="AH14">
            <v>0.34610400000000002</v>
          </cell>
          <cell r="AI14">
            <v>0.47213139726027398</v>
          </cell>
        </row>
        <row r="16">
          <cell r="H16">
            <v>8.728926665510043</v>
          </cell>
          <cell r="I16">
            <v>9.1032677084520284</v>
          </cell>
          <cell r="J16">
            <v>10.419398600419296</v>
          </cell>
          <cell r="Y16">
            <v>2.3193589555325862</v>
          </cell>
          <cell r="AA16">
            <v>2.2652216700056336</v>
          </cell>
          <cell r="AB16">
            <v>2.1881375496729887</v>
          </cell>
          <cell r="AC16">
            <v>2.2228976203174389</v>
          </cell>
          <cell r="AD16">
            <v>2.3866285300104808</v>
          </cell>
          <cell r="AF16">
            <v>2.325123570352289</v>
          </cell>
          <cell r="AG16">
            <v>2.5462493404533282</v>
          </cell>
          <cell r="AH16">
            <v>2.7299829088126062</v>
          </cell>
          <cell r="AI16">
            <v>2.8180427808010728</v>
          </cell>
        </row>
        <row r="17">
          <cell r="H17">
            <v>3.7990538276500643</v>
          </cell>
          <cell r="I17">
            <v>3.7336394193532914</v>
          </cell>
          <cell r="J17">
            <v>4.2661662418739343</v>
          </cell>
          <cell r="Y17">
            <v>0.9870720176590746</v>
          </cell>
          <cell r="AA17">
            <v>0.92152535999583385</v>
          </cell>
          <cell r="AB17">
            <v>0.87937216997981882</v>
          </cell>
          <cell r="AC17">
            <v>0.94884602001121798</v>
          </cell>
          <cell r="AD17">
            <v>0.98910282001138161</v>
          </cell>
          <cell r="AF17">
            <v>0.94651698273525509</v>
          </cell>
          <cell r="AG17">
            <v>1.0663749708161003</v>
          </cell>
          <cell r="AH17">
            <v>1.161409046644613</v>
          </cell>
          <cell r="AI17">
            <v>1.0918652416779651</v>
          </cell>
        </row>
        <row r="18">
          <cell r="H18">
            <v>1.3844121467470429</v>
          </cell>
          <cell r="I18">
            <v>1.3698394799987377</v>
          </cell>
          <cell r="J18">
            <v>1.5450149453316722</v>
          </cell>
          <cell r="Y18">
            <v>0.3446118167451126</v>
          </cell>
          <cell r="AA18">
            <v>0.34540271999990174</v>
          </cell>
          <cell r="AB18">
            <v>0.34196555962856962</v>
          </cell>
          <cell r="AC18">
            <v>0.3479446303707141</v>
          </cell>
          <cell r="AD18">
            <v>0.32639297999985739</v>
          </cell>
          <cell r="AF18">
            <v>0.36255086685135535</v>
          </cell>
          <cell r="AG18">
            <v>0.37661833049290505</v>
          </cell>
          <cell r="AH18">
            <v>0.40784544945965207</v>
          </cell>
          <cell r="AI18">
            <v>0.39800029852775987</v>
          </cell>
        </row>
        <row r="19">
          <cell r="H19">
            <v>2.376142205862938</v>
          </cell>
          <cell r="I19">
            <v>2.7957152644800005</v>
          </cell>
          <cell r="J19">
            <v>3.2502375793936911</v>
          </cell>
          <cell r="Y19">
            <v>0.67730041812839892</v>
          </cell>
          <cell r="AA19">
            <v>0.72669232675989814</v>
          </cell>
          <cell r="AB19">
            <v>0.68703369606459985</v>
          </cell>
          <cell r="AC19">
            <v>0.61916596460550699</v>
          </cell>
          <cell r="AD19">
            <v>0.76606334470924187</v>
          </cell>
          <cell r="AF19">
            <v>0.71718943614567809</v>
          </cell>
          <cell r="AG19">
            <v>0.77522690914432302</v>
          </cell>
          <cell r="AH19">
            <v>0.86206376270834117</v>
          </cell>
          <cell r="AI19">
            <v>0.89575747139534778</v>
          </cell>
        </row>
        <row r="20">
          <cell r="H20">
            <v>1.1693184852499998</v>
          </cell>
          <cell r="I20">
            <v>1.2040735446200002</v>
          </cell>
          <cell r="J20">
            <v>1.3579798338199998</v>
          </cell>
          <cell r="Y20">
            <v>0.31037470300000003</v>
          </cell>
          <cell r="AA20">
            <v>0.27160126325</v>
          </cell>
          <cell r="AB20">
            <v>0.27976612399999995</v>
          </cell>
          <cell r="AC20">
            <v>0.30694100533000007</v>
          </cell>
          <cell r="AD20">
            <v>0.30506938528999999</v>
          </cell>
          <cell r="AF20">
            <v>0.29886628462000003</v>
          </cell>
          <cell r="AG20">
            <v>0.32802913</v>
          </cell>
          <cell r="AH20">
            <v>0.29866465000000003</v>
          </cell>
          <cell r="AI20">
            <v>0.43241976919999997</v>
          </cell>
        </row>
        <row r="43">
          <cell r="I43">
            <v>9.1032677084520284</v>
          </cell>
          <cell r="J43">
            <v>10.419398600419296</v>
          </cell>
          <cell r="L43">
            <v>1.4233449846048198</v>
          </cell>
          <cell r="M43">
            <v>1.445737068888586</v>
          </cell>
          <cell r="N43">
            <v>1.4709999588757243</v>
          </cell>
          <cell r="O43">
            <v>1.4638338268774662</v>
          </cell>
          <cell r="P43">
            <v>1.5054495400000001</v>
          </cell>
          <cell r="Q43">
            <v>1.58684508</v>
          </cell>
          <cell r="R43">
            <v>1.6325157000000001</v>
          </cell>
          <cell r="S43">
            <v>1.5246071499999998</v>
          </cell>
          <cell r="T43">
            <v>1.6267209389142077</v>
          </cell>
          <cell r="U43">
            <v>1.8145852072488728</v>
          </cell>
          <cell r="V43">
            <v>1.8015288626199988</v>
          </cell>
          <cell r="W43">
            <v>1.7807622664805691</v>
          </cell>
          <cell r="X43">
            <v>1.7647709200019872</v>
          </cell>
          <cell r="Y43">
            <v>2.3193589555325862</v>
          </cell>
          <cell r="Z43">
            <v>2.3795751199698389</v>
          </cell>
          <cell r="AA43">
            <v>2.2652216700056336</v>
          </cell>
          <cell r="AB43">
            <v>2.1881375496729887</v>
          </cell>
          <cell r="AC43">
            <v>2.2228976203174389</v>
          </cell>
          <cell r="AD43">
            <v>2.3866285300104808</v>
          </cell>
        </row>
        <row r="44">
          <cell r="I44">
            <v>1.789548294921494</v>
          </cell>
          <cell r="J44">
            <v>2.0929419578606234</v>
          </cell>
          <cell r="L44">
            <v>0.26425917817290762</v>
          </cell>
          <cell r="M44">
            <v>0.24976160129525388</v>
          </cell>
          <cell r="N44">
            <v>0.268741288514247</v>
          </cell>
          <cell r="O44">
            <v>0.29676098255202527</v>
          </cell>
          <cell r="P44">
            <v>0.29827347592644771</v>
          </cell>
          <cell r="Q44">
            <v>0.33300259771227203</v>
          </cell>
          <cell r="R44">
            <v>0.34856629586716142</v>
          </cell>
          <cell r="S44">
            <v>0.34496189639702091</v>
          </cell>
          <cell r="T44">
            <v>0.34640463553928169</v>
          </cell>
          <cell r="U44">
            <v>0.39015300246815471</v>
          </cell>
          <cell r="V44">
            <v>0.36008182418825546</v>
          </cell>
          <cell r="W44">
            <v>0.36642192435650783</v>
          </cell>
          <cell r="X44">
            <v>0.34764275494768848</v>
          </cell>
          <cell r="Y44">
            <v>0.4295002106040825</v>
          </cell>
          <cell r="Z44">
            <v>0.432013919435351</v>
          </cell>
          <cell r="AA44">
            <v>0.44436081518127579</v>
          </cell>
          <cell r="AB44">
            <v>0.44145120152891515</v>
          </cell>
          <cell r="AC44">
            <v>0.43716081917498423</v>
          </cell>
          <cell r="AD44">
            <v>0.46312475506092093</v>
          </cell>
          <cell r="AF44">
            <v>0.4820898060696755</v>
          </cell>
          <cell r="AG44">
            <v>0.51166174441727075</v>
          </cell>
          <cell r="AH44">
            <v>0.55136098420081237</v>
          </cell>
          <cell r="AI44">
            <v>0.54782942317286498</v>
          </cell>
        </row>
        <row r="45">
          <cell r="I45">
            <v>4.6712146413882092</v>
          </cell>
          <cell r="J45">
            <v>5.4127880785098954</v>
          </cell>
          <cell r="L45">
            <v>0.59450605272596257</v>
          </cell>
          <cell r="M45">
            <v>0.60695880959998372</v>
          </cell>
          <cell r="N45">
            <v>0.58817834745631459</v>
          </cell>
          <cell r="O45">
            <v>0.55912705187242417</v>
          </cell>
          <cell r="P45">
            <v>0.60486101075266907</v>
          </cell>
          <cell r="Q45">
            <v>0.61324325528172796</v>
          </cell>
          <cell r="R45">
            <v>0.63499174795152136</v>
          </cell>
          <cell r="S45">
            <v>0.56055640920552996</v>
          </cell>
          <cell r="T45">
            <v>0.63956327544432534</v>
          </cell>
          <cell r="U45">
            <v>0.75362834783342392</v>
          </cell>
          <cell r="V45">
            <v>0.78691178023010078</v>
          </cell>
          <cell r="W45">
            <v>0.75926766785369282</v>
          </cell>
          <cell r="X45">
            <v>0.72635130915693757</v>
          </cell>
          <cell r="Y45">
            <v>1.1558563695775599</v>
          </cell>
          <cell r="Z45">
            <v>1.218845756173579</v>
          </cell>
          <cell r="AA45">
            <v>1.1689580670932693</v>
          </cell>
          <cell r="AB45">
            <v>1.0938353646083994</v>
          </cell>
          <cell r="AC45">
            <v>1.1075743405561522</v>
          </cell>
          <cell r="AD45">
            <v>1.2710282479654127</v>
          </cell>
          <cell r="AF45">
            <v>1.1607149458270318</v>
          </cell>
          <cell r="AG45">
            <v>1.3115874028379479</v>
          </cell>
          <cell r="AH45">
            <v>1.485340389271129</v>
          </cell>
          <cell r="AI45">
            <v>1.4551453405737873</v>
          </cell>
        </row>
        <row r="46">
          <cell r="I46">
            <v>2.6425047721423254</v>
          </cell>
          <cell r="J46">
            <v>2.9136685640487765</v>
          </cell>
          <cell r="L46">
            <v>0.56457975370594948</v>
          </cell>
          <cell r="M46">
            <v>0.58901665799334868</v>
          </cell>
          <cell r="N46">
            <v>0.61408032290516279</v>
          </cell>
          <cell r="O46">
            <v>0.60794579245301639</v>
          </cell>
          <cell r="P46">
            <v>0.6023150533208832</v>
          </cell>
          <cell r="Q46">
            <v>0.64059922700600003</v>
          </cell>
          <cell r="R46">
            <v>0.64895765618131729</v>
          </cell>
          <cell r="S46">
            <v>0.61908884439744927</v>
          </cell>
          <cell r="T46">
            <v>0.64075302793060052</v>
          </cell>
          <cell r="U46">
            <v>0.67080385694729427</v>
          </cell>
          <cell r="V46">
            <v>0.65453525820164238</v>
          </cell>
          <cell r="W46">
            <v>0.65507267427036842</v>
          </cell>
          <cell r="X46">
            <v>0.69077685589736137</v>
          </cell>
          <cell r="Y46">
            <v>0.73400237535094404</v>
          </cell>
          <cell r="Z46">
            <v>0.72871544436090863</v>
          </cell>
          <cell r="AA46">
            <v>0.65190278773108812</v>
          </cell>
          <cell r="AB46">
            <v>0.65285098353567395</v>
          </cell>
          <cell r="AC46">
            <v>0.67816246058630292</v>
          </cell>
          <cell r="AD46">
            <v>0.65247552698414746</v>
          </cell>
          <cell r="AF46">
            <v>0.68231881845558129</v>
          </cell>
          <cell r="AG46">
            <v>0.72300019319810971</v>
          </cell>
          <cell r="AH46">
            <v>0.69328153534066472</v>
          </cell>
          <cell r="AI46">
            <v>0.81506801705442078</v>
          </cell>
        </row>
        <row r="60">
          <cell r="B60">
            <v>6694.9385615096026</v>
          </cell>
          <cell r="C60">
            <v>22521.678706201565</v>
          </cell>
        </row>
        <row r="61">
          <cell r="B61">
            <v>47832.547999999995</v>
          </cell>
          <cell r="C61">
            <v>98303.314011223905</v>
          </cell>
        </row>
        <row r="62">
          <cell r="B62">
            <v>42330.480798490418</v>
          </cell>
          <cell r="C62">
            <v>65271.119505574585</v>
          </cell>
        </row>
        <row r="65">
          <cell r="I65">
            <v>9.1032677084520284</v>
          </cell>
          <cell r="L65">
            <v>1.4233449846048198</v>
          </cell>
          <cell r="M65">
            <v>1.445737068888586</v>
          </cell>
          <cell r="N65">
            <v>1.4709999588757243</v>
          </cell>
          <cell r="O65">
            <v>1.4638338268774662</v>
          </cell>
          <cell r="P65">
            <v>1.5054495400000001</v>
          </cell>
          <cell r="Q65">
            <v>1.58684508</v>
          </cell>
          <cell r="R65">
            <v>1.6325157000000001</v>
          </cell>
          <cell r="S65">
            <v>1.5246071499999998</v>
          </cell>
          <cell r="T65">
            <v>1.6267209389142077</v>
          </cell>
          <cell r="U65">
            <v>1.8145852072488728</v>
          </cell>
          <cell r="V65">
            <v>1.8015288626199988</v>
          </cell>
          <cell r="W65">
            <v>1.7807622664805691</v>
          </cell>
          <cell r="X65">
            <v>1.7647709200019872</v>
          </cell>
          <cell r="Y65">
            <v>2.3193589555325862</v>
          </cell>
          <cell r="Z65">
            <v>2.3795751199698389</v>
          </cell>
          <cell r="AA65">
            <v>2.2652216700056336</v>
          </cell>
          <cell r="AB65">
            <v>2.1881375496729887</v>
          </cell>
          <cell r="AC65">
            <v>2.2228976203174389</v>
          </cell>
          <cell r="AD65">
            <v>2.3866285300104808</v>
          </cell>
        </row>
        <row r="66">
          <cell r="I66">
            <v>3.4116257132950554</v>
          </cell>
          <cell r="J66">
            <v>3.7435861070546577</v>
          </cell>
          <cell r="L66">
            <v>0.44298985516409844</v>
          </cell>
          <cell r="M66">
            <v>0.41805369665570591</v>
          </cell>
          <cell r="N66">
            <v>0.45316756547058701</v>
          </cell>
          <cell r="O66">
            <v>0.45878522920716691</v>
          </cell>
          <cell r="P66">
            <v>0.48079981999999999</v>
          </cell>
          <cell r="Q66">
            <v>0.49165158999999997</v>
          </cell>
          <cell r="R66">
            <v>0.47684267999999991</v>
          </cell>
          <cell r="S66">
            <v>0.47145505000000004</v>
          </cell>
          <cell r="T66">
            <v>0.44936600292292422</v>
          </cell>
          <cell r="U66">
            <v>0.54475976643965773</v>
          </cell>
          <cell r="V66">
            <v>0.590758299657824</v>
          </cell>
          <cell r="W66">
            <v>0.56100760339288325</v>
          </cell>
          <cell r="X66">
            <v>0.47412114692518004</v>
          </cell>
          <cell r="Y66">
            <v>0.81994063118593019</v>
          </cell>
          <cell r="Z66">
            <v>0.88362410292347482</v>
          </cell>
          <cell r="AA66">
            <v>0.87163663215450005</v>
          </cell>
          <cell r="AB66">
            <v>0.78971824272550173</v>
          </cell>
          <cell r="AC66">
            <v>0.83558928321109849</v>
          </cell>
          <cell r="AD66">
            <v>0.92415438631706892</v>
          </cell>
          <cell r="AF66">
            <v>0.83343678373028862</v>
          </cell>
          <cell r="AG66">
            <v>0.93704777396941819</v>
          </cell>
          <cell r="AH66">
            <v>1.0343015998690228</v>
          </cell>
          <cell r="AI66">
            <v>0.93879994948592815</v>
          </cell>
        </row>
        <row r="67">
          <cell r="I67">
            <v>2.6170312404428033</v>
          </cell>
          <cell r="J67">
            <v>3.2672637579866364</v>
          </cell>
          <cell r="L67">
            <v>0.35554800999999997</v>
          </cell>
          <cell r="M67">
            <v>0.37181363900000003</v>
          </cell>
          <cell r="N67">
            <v>0.33654970879903817</v>
          </cell>
          <cell r="O67">
            <v>0.33227557121000006</v>
          </cell>
          <cell r="P67">
            <v>0.36910486999999997</v>
          </cell>
          <cell r="Q67">
            <v>0.38761976000000004</v>
          </cell>
          <cell r="R67">
            <v>0.43837777</v>
          </cell>
          <cell r="S67">
            <v>0.36406297000000004</v>
          </cell>
          <cell r="T67">
            <v>0.46395407509070802</v>
          </cell>
          <cell r="U67">
            <v>0.50574404401369033</v>
          </cell>
          <cell r="V67">
            <v>0.46465859563908474</v>
          </cell>
          <cell r="W67">
            <v>0.46809249454377566</v>
          </cell>
          <cell r="X67">
            <v>0.49200840939647383</v>
          </cell>
          <cell r="Y67">
            <v>0.6644307355009893</v>
          </cell>
          <cell r="Z67">
            <v>0.66201086247983076</v>
          </cell>
          <cell r="AA67">
            <v>0.63771094515800009</v>
          </cell>
          <cell r="AB67">
            <v>0.63744059037702994</v>
          </cell>
          <cell r="AC67">
            <v>0.5976840547528276</v>
          </cell>
          <cell r="AD67">
            <v>0.70411851443673346</v>
          </cell>
          <cell r="AF67">
            <v>0.69689273900908322</v>
          </cell>
          <cell r="AG67">
            <v>0.76343120093515682</v>
          </cell>
          <cell r="AH67">
            <v>0.86445973792235054</v>
          </cell>
          <cell r="AI67">
            <v>0.94248008012004547</v>
          </cell>
        </row>
        <row r="68">
          <cell r="I68">
            <v>3.0746107547141706</v>
          </cell>
          <cell r="J68">
            <v>3.4085487353780017</v>
          </cell>
          <cell r="L68">
            <v>0.62480711944072154</v>
          </cell>
          <cell r="M68">
            <v>0.65586973323288023</v>
          </cell>
          <cell r="N68">
            <v>0.68128268460609931</v>
          </cell>
          <cell r="O68">
            <v>0.67277302646029902</v>
          </cell>
          <cell r="P68">
            <v>0.65554484999999996</v>
          </cell>
          <cell r="Q68">
            <v>0.70757373000000001</v>
          </cell>
          <cell r="R68">
            <v>0.71729525000000005</v>
          </cell>
          <cell r="S68">
            <v>0.68908913000000005</v>
          </cell>
          <cell r="T68">
            <v>0.71340086090057553</v>
          </cell>
          <cell r="U68">
            <v>0.76408139679552467</v>
          </cell>
          <cell r="V68">
            <v>0.74611196732308993</v>
          </cell>
          <cell r="W68">
            <v>0.75166216854391021</v>
          </cell>
          <cell r="X68">
            <v>0.79864136368033323</v>
          </cell>
          <cell r="Y68">
            <v>0.83498758884566671</v>
          </cell>
          <cell r="Z68">
            <v>0.83394015456653314</v>
          </cell>
          <cell r="AA68">
            <v>0.75587409269313344</v>
          </cell>
          <cell r="AB68">
            <v>0.76097871657045679</v>
          </cell>
          <cell r="AC68">
            <v>0.78962428235351334</v>
          </cell>
          <cell r="AD68">
            <v>0.75835562925667876</v>
          </cell>
          <cell r="AF68">
            <v>0.79479404761291672</v>
          </cell>
          <cell r="AG68">
            <v>0.84577036554875329</v>
          </cell>
          <cell r="AH68">
            <v>0.83122157102123262</v>
          </cell>
          <cell r="AI68">
            <v>0.93676275119509944</v>
          </cell>
        </row>
        <row r="82">
          <cell r="B82">
            <v>19958.399999999998</v>
          </cell>
          <cell r="C82">
            <v>67952.664384000018</v>
          </cell>
        </row>
        <row r="83">
          <cell r="B83">
            <v>27874.147999999997</v>
          </cell>
          <cell r="C83">
            <v>41289.840499999998</v>
          </cell>
        </row>
        <row r="84">
          <cell r="B84">
            <v>49025.419360000029</v>
          </cell>
          <cell r="C84">
            <v>76853.607339000053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J2">
            <v>32.9559</v>
          </cell>
        </row>
        <row r="581">
          <cell r="AT581">
            <v>201.06613052861388</v>
          </cell>
        </row>
        <row r="628">
          <cell r="AT628">
            <v>577.93782238172253</v>
          </cell>
          <cell r="EF628">
            <v>404.70721126628581</v>
          </cell>
        </row>
        <row r="629">
          <cell r="AT629">
            <v>712.85777126490063</v>
          </cell>
        </row>
        <row r="630">
          <cell r="AT630">
            <v>797.89224775929915</v>
          </cell>
        </row>
        <row r="631">
          <cell r="EF631">
            <v>934.49361644108978</v>
          </cell>
        </row>
        <row r="633">
          <cell r="CM633">
            <v>749.487013698547</v>
          </cell>
        </row>
        <row r="1623">
          <cell r="AT1623">
            <v>4.5398443343939565</v>
          </cell>
        </row>
        <row r="1640">
          <cell r="EF1640">
            <v>0.35724785190524533</v>
          </cell>
        </row>
        <row r="1641">
          <cell r="AT1641">
            <v>56.486855552010546</v>
          </cell>
          <cell r="EF1641">
            <v>27.707340947820494</v>
          </cell>
        </row>
        <row r="1642">
          <cell r="AT1642">
            <v>86.495968947827905</v>
          </cell>
        </row>
        <row r="1643">
          <cell r="AT1643">
            <v>95.524385272494243</v>
          </cell>
        </row>
        <row r="1644">
          <cell r="EF1644">
            <v>72.253489532591857</v>
          </cell>
        </row>
        <row r="1646">
          <cell r="CM1646">
            <v>138.54637929192035</v>
          </cell>
        </row>
      </sheetData>
      <sheetData sheetId="4"/>
      <sheetData sheetId="5"/>
      <sheetData sheetId="6"/>
      <sheetData sheetId="7">
        <row r="20">
          <cell r="AK20">
            <v>-0.34926660929651621</v>
          </cell>
        </row>
      </sheetData>
      <sheetData sheetId="8"/>
      <sheetData sheetId="9"/>
      <sheetData sheetId="10"/>
      <sheetData sheetId="11"/>
      <sheetData sheetId="12">
        <row r="10">
          <cell r="BH10">
            <v>878.90805121651272</v>
          </cell>
        </row>
      </sheetData>
      <sheetData sheetId="13"/>
      <sheetData sheetId="14"/>
      <sheetData sheetId="15"/>
      <sheetData sheetId="16">
        <row r="3">
          <cell r="G3">
            <v>9055.8319599658989</v>
          </cell>
        </row>
      </sheetData>
      <sheetData sheetId="17"/>
      <sheetData sheetId="18"/>
      <sheetData sheetId="19"/>
      <sheetData sheetId="20">
        <row r="1">
          <cell r="B1">
            <v>34.286299999999997</v>
          </cell>
        </row>
      </sheetData>
      <sheetData sheetId="21"/>
      <sheetData sheetId="22"/>
      <sheetData sheetId="23">
        <row r="20">
          <cell r="B20">
            <v>83.761344134058788</v>
          </cell>
        </row>
        <row r="127">
          <cell r="B127">
            <v>129.76904885180156</v>
          </cell>
        </row>
        <row r="128">
          <cell r="B128">
            <v>103.72964876304331</v>
          </cell>
        </row>
        <row r="129">
          <cell r="B129">
            <v>78.009333370320419</v>
          </cell>
        </row>
        <row r="130">
          <cell r="B130">
            <v>179.51477824711336</v>
          </cell>
        </row>
        <row r="131">
          <cell r="B131">
            <v>790.13648768047892</v>
          </cell>
        </row>
        <row r="132">
          <cell r="B132">
            <v>680.66629749388176</v>
          </cell>
        </row>
        <row r="133">
          <cell r="B133">
            <v>126.8649598290601</v>
          </cell>
        </row>
        <row r="145">
          <cell r="B145">
            <v>2088.690547958081</v>
          </cell>
        </row>
        <row r="146">
          <cell r="B146">
            <v>1077.8413489496579</v>
          </cell>
        </row>
        <row r="147">
          <cell r="B147">
            <v>559.90541891972896</v>
          </cell>
        </row>
        <row r="148">
          <cell r="B148">
            <v>831.13622637924664</v>
          </cell>
        </row>
        <row r="153">
          <cell r="B153">
            <v>238.50753171692691</v>
          </cell>
        </row>
        <row r="154">
          <cell r="B154">
            <v>64.895384594649116</v>
          </cell>
        </row>
        <row r="155">
          <cell r="B155">
            <v>58.916864569430395</v>
          </cell>
        </row>
        <row r="156">
          <cell r="B156">
            <v>114.33805582731304</v>
          </cell>
        </row>
      </sheetData>
      <sheetData sheetId="24">
        <row r="14">
          <cell r="B14">
            <v>-49734.481184214354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Asia Analysis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Sheet3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K2">
            <v>33.756192817679548</v>
          </cell>
        </row>
        <row r="602">
          <cell r="AU602">
            <v>197.55892866677274</v>
          </cell>
        </row>
        <row r="650">
          <cell r="AU650">
            <v>611.50724732789581</v>
          </cell>
          <cell r="EI650">
            <v>420.18383597322594</v>
          </cell>
        </row>
        <row r="651">
          <cell r="AU651">
            <v>753.88639997367238</v>
          </cell>
        </row>
        <row r="652">
          <cell r="AU652">
            <v>808.13489435872543</v>
          </cell>
        </row>
        <row r="653">
          <cell r="EI653">
            <v>964.04727901643901</v>
          </cell>
        </row>
        <row r="655">
          <cell r="CO655">
            <v>789.29742667062885</v>
          </cell>
        </row>
        <row r="1674">
          <cell r="AU1674">
            <v>4.7493420948859066</v>
          </cell>
        </row>
        <row r="1692">
          <cell r="EI1692">
            <v>2.4226441238764749</v>
          </cell>
        </row>
        <row r="1693">
          <cell r="AU1693">
            <v>53.886809726895351</v>
          </cell>
          <cell r="EI1693">
            <v>24.495810231275915</v>
          </cell>
        </row>
        <row r="1694">
          <cell r="AU1694">
            <v>104.76575794101663</v>
          </cell>
        </row>
        <row r="1695">
          <cell r="AU1695">
            <v>132.59704590825621</v>
          </cell>
        </row>
        <row r="1696">
          <cell r="EI1696">
            <v>115.50830743316506</v>
          </cell>
        </row>
        <row r="1698">
          <cell r="CO1698">
            <v>151.24549591172726</v>
          </cell>
        </row>
      </sheetData>
      <sheetData sheetId="4"/>
      <sheetData sheetId="5"/>
      <sheetData sheetId="6"/>
      <sheetData sheetId="7"/>
      <sheetData sheetId="8">
        <row r="20">
          <cell r="AL20">
            <v>-0.3884771977716599</v>
          </cell>
        </row>
      </sheetData>
      <sheetData sheetId="9"/>
      <sheetData sheetId="10"/>
      <sheetData sheetId="11"/>
      <sheetData sheetId="12"/>
      <sheetData sheetId="13">
        <row r="22">
          <cell r="Q22">
            <v>2864.245278031874</v>
          </cell>
        </row>
      </sheetData>
      <sheetData sheetId="14"/>
      <sheetData sheetId="15"/>
      <sheetData sheetId="16"/>
      <sheetData sheetId="17">
        <row r="3">
          <cell r="G3">
            <v>9062.8853700065429</v>
          </cell>
        </row>
      </sheetData>
      <sheetData sheetId="18"/>
      <sheetData sheetId="19"/>
      <sheetData sheetId="20"/>
      <sheetData sheetId="21"/>
      <sheetData sheetId="22">
        <row r="1">
          <cell r="B1">
            <v>33.373800000000003</v>
          </cell>
        </row>
      </sheetData>
      <sheetData sheetId="23"/>
      <sheetData sheetId="24"/>
      <sheetData sheetId="25">
        <row r="1">
          <cell r="K1">
            <v>35.402340163934419</v>
          </cell>
        </row>
        <row r="127">
          <cell r="B127">
            <v>130.1996957977513</v>
          </cell>
        </row>
        <row r="128">
          <cell r="B128">
            <v>122.79385626810284</v>
          </cell>
        </row>
        <row r="129">
          <cell r="B129">
            <v>93.461911321261368</v>
          </cell>
        </row>
        <row r="130">
          <cell r="B130">
            <v>181.08170538942232</v>
          </cell>
        </row>
        <row r="131">
          <cell r="B131">
            <v>786.01152949885272</v>
          </cell>
        </row>
        <row r="132">
          <cell r="B132">
            <v>721.26534345758819</v>
          </cell>
        </row>
        <row r="133">
          <cell r="B133">
            <v>138.7144889490973</v>
          </cell>
        </row>
        <row r="145">
          <cell r="B145">
            <v>2173.5285232848573</v>
          </cell>
        </row>
        <row r="146">
          <cell r="B146">
            <v>1108.3223354558404</v>
          </cell>
        </row>
        <row r="147">
          <cell r="B147">
            <v>606.77730940017818</v>
          </cell>
        </row>
        <row r="148">
          <cell r="B148">
            <v>875.90091695994261</v>
          </cell>
        </row>
        <row r="153">
          <cell r="B153">
            <v>291.24958753349239</v>
          </cell>
        </row>
        <row r="154">
          <cell r="B154">
            <v>84.138030664723701</v>
          </cell>
        </row>
        <row r="155">
          <cell r="B155">
            <v>50.504229868087862</v>
          </cell>
        </row>
        <row r="156">
          <cell r="B156">
            <v>154.18470891948863</v>
          </cell>
        </row>
      </sheetData>
      <sheetData sheetId="26">
        <row r="21">
          <cell r="N21">
            <v>3134.6501813528021</v>
          </cell>
        </row>
      </sheetData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EPS Calculation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Sheet1"/>
      <sheetName val="Exch rates"/>
      <sheetName val="Sheet3"/>
      <sheetName val="MDA table"/>
      <sheetName val="EBITDA table (VJ)"/>
      <sheetName val="Conso_table"/>
      <sheetName val="Restated"/>
      <sheetName val="Conso USD (2)"/>
      <sheetName val="Conso THB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>
        <row r="12">
          <cell r="B12" t="str">
            <v>Consumption in CSD Bottles</v>
          </cell>
        </row>
      </sheetData>
      <sheetData sheetId="3"/>
      <sheetData sheetId="4"/>
      <sheetData sheetId="5"/>
      <sheetData sheetId="6">
        <row r="2">
          <cell r="AN2">
            <v>35.646999999999998</v>
          </cell>
        </row>
        <row r="641">
          <cell r="AX641">
            <v>231.31074439417668</v>
          </cell>
        </row>
        <row r="1773">
          <cell r="AX1773">
            <v>2.6791553489152036</v>
          </cell>
        </row>
        <row r="1793">
          <cell r="EN1793">
            <v>4.2428620738614615</v>
          </cell>
        </row>
        <row r="1794">
          <cell r="AX1794">
            <v>70.268855559581084</v>
          </cell>
          <cell r="EN1794">
            <v>40.460280813144301</v>
          </cell>
        </row>
        <row r="1795">
          <cell r="AX1795">
            <v>95.368195216762516</v>
          </cell>
        </row>
        <row r="1796">
          <cell r="AX1796">
            <v>160.5862512287348</v>
          </cell>
        </row>
        <row r="1797">
          <cell r="EN1797">
            <v>153.82943105737641</v>
          </cell>
        </row>
        <row r="1799">
          <cell r="CS1799">
            <v>131.9335901345577</v>
          </cell>
        </row>
      </sheetData>
      <sheetData sheetId="7"/>
      <sheetData sheetId="8">
        <row r="103">
          <cell r="B103">
            <v>5411650691</v>
          </cell>
        </row>
      </sheetData>
      <sheetData sheetId="9">
        <row r="20">
          <cell r="AT2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CV22">
            <v>5528.6980188760181</v>
          </cell>
        </row>
      </sheetData>
      <sheetData sheetId="21">
        <row r="3">
          <cell r="B3">
            <v>2325.1235703522884</v>
          </cell>
        </row>
      </sheetData>
      <sheetData sheetId="22">
        <row r="44">
          <cell r="EP44">
            <v>2653.4943345375668</v>
          </cell>
        </row>
      </sheetData>
      <sheetData sheetId="23"/>
      <sheetData sheetId="24"/>
      <sheetData sheetId="25">
        <row r="1">
          <cell r="B1">
            <v>31.542200000000001</v>
          </cell>
        </row>
      </sheetData>
      <sheetData sheetId="26">
        <row r="1">
          <cell r="B1">
            <v>31.542200000000001</v>
          </cell>
        </row>
        <row r="127">
          <cell r="B127">
            <v>158.89969835936648</v>
          </cell>
        </row>
        <row r="128">
          <cell r="B128">
            <v>144.43961404271548</v>
          </cell>
        </row>
        <row r="129">
          <cell r="B129">
            <v>83.146748086214657</v>
          </cell>
        </row>
        <row r="130">
          <cell r="B130">
            <v>228.4408744580964</v>
          </cell>
        </row>
        <row r="131">
          <cell r="B131">
            <v>865.09761410514363</v>
          </cell>
        </row>
        <row r="132">
          <cell r="B132">
            <v>793.27900514318776</v>
          </cell>
        </row>
        <row r="133">
          <cell r="B133">
            <v>140.71168825143701</v>
          </cell>
        </row>
        <row r="145">
          <cell r="B145">
            <v>2414.0152557526108</v>
          </cell>
        </row>
        <row r="146">
          <cell r="B146">
            <v>1228.0079778390252</v>
          </cell>
        </row>
        <row r="147">
          <cell r="B147">
            <v>726.93125027861072</v>
          </cell>
        </row>
        <row r="148">
          <cell r="B148">
            <v>957.16248213573238</v>
          </cell>
        </row>
        <row r="153">
          <cell r="B153">
            <v>326.22326700803973</v>
          </cell>
        </row>
        <row r="154">
          <cell r="B154">
            <v>116.11379191470559</v>
          </cell>
        </row>
        <row r="155">
          <cell r="B155">
            <v>55.078696146917608</v>
          </cell>
        </row>
        <row r="156">
          <cell r="B156">
            <v>150.78795186959539</v>
          </cell>
        </row>
      </sheetData>
      <sheetData sheetId="27"/>
      <sheetData sheetId="28">
        <row r="67">
          <cell r="EP67">
            <v>708.18612382291485</v>
          </cell>
        </row>
      </sheetData>
      <sheetData sheetId="29">
        <row r="76">
          <cell r="EP76">
            <v>491.25524778433805</v>
          </cell>
        </row>
      </sheetData>
      <sheetData sheetId="30"/>
      <sheetData sheetId="31"/>
      <sheetData sheetId="32">
        <row r="119">
          <cell r="EP119">
            <v>885.41811312867299</v>
          </cell>
        </row>
      </sheetData>
      <sheetData sheetId="3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EPS Calculation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Sheet1"/>
      <sheetName val="Exch rates"/>
      <sheetName val="Sheet3"/>
      <sheetName val="MDA table"/>
      <sheetName val="Conso THB"/>
      <sheetName val="EBITDA table (VJ)"/>
      <sheetName val="Conso_table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S2">
            <v>35.106000000000002</v>
          </cell>
        </row>
        <row r="672">
          <cell r="AY672">
            <v>260.14976834447214</v>
          </cell>
        </row>
        <row r="724">
          <cell r="EJ724">
            <v>368.90419960159488</v>
          </cell>
          <cell r="EK724">
            <v>412.63796833486646</v>
          </cell>
          <cell r="EL724">
            <v>396.36987423126845</v>
          </cell>
          <cell r="EM724">
            <v>370.35385127166325</v>
          </cell>
          <cell r="EN724">
            <v>1548.265893439393</v>
          </cell>
        </row>
        <row r="727">
          <cell r="EJ727">
            <v>662.59459179495843</v>
          </cell>
          <cell r="EK727">
            <v>794.96823258453992</v>
          </cell>
          <cell r="EL727">
            <v>813.47427973134188</v>
          </cell>
          <cell r="EM727">
            <v>824.94560945685214</v>
          </cell>
          <cell r="EN727">
            <v>3095.9827095672458</v>
          </cell>
        </row>
        <row r="729">
          <cell r="CL729">
            <v>572.12091939478933</v>
          </cell>
          <cell r="CM729">
            <v>681.13401177265075</v>
          </cell>
          <cell r="CN729">
            <v>668.00938594628303</v>
          </cell>
          <cell r="CO729">
            <v>649.61042708611251</v>
          </cell>
          <cell r="CP729">
            <v>2570.8747441998357</v>
          </cell>
        </row>
        <row r="1854">
          <cell r="AY1854">
            <v>18.060764455359344</v>
          </cell>
        </row>
        <row r="1876">
          <cell r="EU1876">
            <v>2.8386775310820784</v>
          </cell>
        </row>
        <row r="1877">
          <cell r="AY1877">
            <v>114.24340104574596</v>
          </cell>
          <cell r="EU1877">
            <v>76.672000717644281</v>
          </cell>
        </row>
        <row r="1878">
          <cell r="AY1878">
            <v>109.65611686084044</v>
          </cell>
        </row>
        <row r="1879">
          <cell r="AY1879">
            <v>164.53725874563423</v>
          </cell>
        </row>
        <row r="1880">
          <cell r="EU1880">
            <v>175.7447848851549</v>
          </cell>
        </row>
        <row r="1882">
          <cell r="CW1882">
            <v>136.01999104942141</v>
          </cell>
        </row>
      </sheetData>
      <sheetData sheetId="7"/>
      <sheetData sheetId="8"/>
      <sheetData sheetId="9">
        <row r="20">
          <cell r="AU20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22">
          <cell r="DN22">
            <v>7462.8072468782511</v>
          </cell>
        </row>
      </sheetData>
      <sheetData sheetId="21">
        <row r="1">
          <cell r="B1">
            <v>31.9468</v>
          </cell>
        </row>
      </sheetData>
      <sheetData sheetId="22">
        <row r="3">
          <cell r="B3">
            <v>2546.2493404533284</v>
          </cell>
        </row>
      </sheetData>
      <sheetData sheetId="23">
        <row r="80">
          <cell r="C80">
            <v>198.53569188837164</v>
          </cell>
        </row>
      </sheetData>
      <sheetData sheetId="24"/>
      <sheetData sheetId="25"/>
      <sheetData sheetId="26">
        <row r="1">
          <cell r="B1">
            <v>31.9468</v>
          </cell>
        </row>
        <row r="127">
          <cell r="B127">
            <v>162.44109885163692</v>
          </cell>
        </row>
        <row r="128">
          <cell r="B128">
            <v>129.74035024862926</v>
          </cell>
        </row>
        <row r="129">
          <cell r="B129">
            <v>126.59217495272593</v>
          </cell>
        </row>
        <row r="130">
          <cell r="B130">
            <v>254.68363447831922</v>
          </cell>
        </row>
        <row r="131">
          <cell r="B131">
            <v>938.54554072382132</v>
          </cell>
        </row>
        <row r="132">
          <cell r="B132">
            <v>819.28191581555279</v>
          </cell>
        </row>
        <row r="133">
          <cell r="B133">
            <v>187.09615379554845</v>
          </cell>
        </row>
        <row r="145">
          <cell r="B145">
            <v>2618.3808414333807</v>
          </cell>
        </row>
        <row r="146">
          <cell r="B146">
            <v>1436.3049011535275</v>
          </cell>
        </row>
        <row r="147">
          <cell r="B147">
            <v>713.39822683944419</v>
          </cell>
        </row>
        <row r="148">
          <cell r="B148">
            <v>1050.2592902912174</v>
          </cell>
        </row>
        <row r="153">
          <cell r="B153">
            <v>388.43675287149466</v>
          </cell>
        </row>
        <row r="154">
          <cell r="B154">
            <v>179.84855225895279</v>
          </cell>
        </row>
        <row r="155">
          <cell r="B155">
            <v>57.538635224600966</v>
          </cell>
        </row>
        <row r="156">
          <cell r="B156">
            <v>148.21091163757549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ompany"/>
      <sheetName val="EBITDA bridge"/>
      <sheetName val="EPS Calculation"/>
      <sheetName val="Financials"/>
      <sheetName val="CMD 2018 Capex"/>
      <sheetName val="BS and NWC"/>
      <sheetName val="NCI"/>
      <sheetName val="Analysis of Core EPS"/>
      <sheetName val="Exch rates"/>
      <sheetName val="EBITDA table (VJ)"/>
      <sheetName val="MDA table_old"/>
      <sheetName val="MDA table"/>
      <sheetName val="Sheet3"/>
      <sheetName val="Conso_table"/>
      <sheetName val="Restated"/>
      <sheetName val="Conso USD"/>
      <sheetName val="Conso THB"/>
      <sheetName val="Restate 2015"/>
      <sheetName val="PETwPck"/>
      <sheetName val="Poly+Wool"/>
      <sheetName val="Exchgrate"/>
      <sheetName val="Feedstock"/>
      <sheetName val="loans to"/>
      <sheetName val="Sheet1"/>
    </sheetNames>
    <sheetDataSet>
      <sheetData sheetId="0">
        <row r="1">
          <cell r="BA1">
            <v>523140523.9832266</v>
          </cell>
        </row>
        <row r="700">
          <cell r="AZ700">
            <v>305.75096300279392</v>
          </cell>
        </row>
        <row r="1944">
          <cell r="EX1944">
            <v>-2.6867938398044817</v>
          </cell>
        </row>
        <row r="1945">
          <cell r="AZ1945">
            <v>110.29920734857215</v>
          </cell>
          <cell r="EX1945">
            <v>72.911961793687865</v>
          </cell>
        </row>
        <row r="1946">
          <cell r="AZ1946">
            <v>94.364804520400099</v>
          </cell>
        </row>
        <row r="1947">
          <cell r="AZ1947">
            <v>204.27843614936842</v>
          </cell>
        </row>
        <row r="1948">
          <cell r="EX1948">
            <v>203.74280259711605</v>
          </cell>
        </row>
        <row r="1950">
          <cell r="CY1950">
            <v>132.28768362753675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0">
          <cell r="B20">
            <v>895.67280722218538</v>
          </cell>
        </row>
        <row r="34">
          <cell r="B34">
            <v>27.585097523690045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B1">
            <v>32.975000000000001</v>
          </cell>
        </row>
        <row r="127">
          <cell r="B127">
            <v>157.63032702540625</v>
          </cell>
        </row>
        <row r="128">
          <cell r="B128">
            <v>171.60526856579946</v>
          </cell>
        </row>
        <row r="129">
          <cell r="B129">
            <v>114.2942592823124</v>
          </cell>
        </row>
        <row r="130">
          <cell r="B130">
            <v>283.3084063489855</v>
          </cell>
        </row>
        <row r="131">
          <cell r="B131">
            <v>1101.5478953159425</v>
          </cell>
        </row>
        <row r="132">
          <cell r="B132">
            <v>750.90940469956422</v>
          </cell>
        </row>
        <row r="133">
          <cell r="B133">
            <v>341.03448689439313</v>
          </cell>
        </row>
        <row r="145">
          <cell r="B145">
            <v>2920.3300635757732</v>
          </cell>
        </row>
        <row r="146">
          <cell r="B146">
            <v>1539.5301257585265</v>
          </cell>
        </row>
        <row r="147">
          <cell r="B147">
            <v>794.06581943009814</v>
          </cell>
        </row>
        <row r="148">
          <cell r="B148">
            <v>1263.3281029196166</v>
          </cell>
        </row>
        <row r="153">
          <cell r="B153">
            <v>408.94250676954834</v>
          </cell>
        </row>
        <row r="154">
          <cell r="B154">
            <v>178.81217418779255</v>
          </cell>
        </row>
        <row r="155">
          <cell r="B155">
            <v>55.268715428446214</v>
          </cell>
        </row>
        <row r="156">
          <cell r="B156">
            <v>177.54835224192578</v>
          </cell>
        </row>
      </sheetData>
      <sheetData sheetId="16">
        <row r="1">
          <cell r="B1">
            <v>32.975000000000001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TA Asia"/>
      <sheetName val="PTA Asia (Ratio of NCE) "/>
      <sheetName val="Asia Analysis"/>
      <sheetName val="By company"/>
      <sheetName val="EBITDA bridge"/>
      <sheetName val="Financials"/>
      <sheetName val="HVA INfo"/>
      <sheetName val="CMD 2018 Capex"/>
      <sheetName val="BS and NWC"/>
      <sheetName val="NCI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Sheet3"/>
      <sheetName val="MDA table"/>
      <sheetName val="Conso THB"/>
      <sheetName val="Restated"/>
      <sheetName val="Conso USD (2)"/>
      <sheetName val="EPS Calculation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P2">
            <v>35.255600000000001</v>
          </cell>
        </row>
        <row r="622">
          <cell r="AW622">
            <v>809.92684161074931</v>
          </cell>
        </row>
        <row r="670">
          <cell r="AW670">
            <v>2434.2790542132238</v>
          </cell>
          <cell r="EK670">
            <v>1696.1397353321531</v>
          </cell>
        </row>
        <row r="671">
          <cell r="AW671">
            <v>2840.2873717693869</v>
          </cell>
        </row>
        <row r="672">
          <cell r="AW672">
            <v>3163.4996809665495</v>
          </cell>
        </row>
        <row r="673">
          <cell r="EK673">
            <v>3672.9109108805042</v>
          </cell>
        </row>
        <row r="675">
          <cell r="CQ675">
            <v>3069.0154607365039</v>
          </cell>
        </row>
        <row r="1724">
          <cell r="AW1724">
            <v>17.661825584765726</v>
          </cell>
        </row>
        <row r="1742">
          <cell r="AW1742">
            <v>-1.7180597524509729</v>
          </cell>
          <cell r="EK1742">
            <v>-1.7180597524509729</v>
          </cell>
        </row>
        <row r="1743">
          <cell r="AW1743">
            <v>209.9153036988464</v>
          </cell>
          <cell r="EK1743">
            <v>93.409391335131915</v>
          </cell>
        </row>
        <row r="1744">
          <cell r="AW1744">
            <v>349.53986513504026</v>
          </cell>
        </row>
        <row r="1745">
          <cell r="AW1745">
            <v>444.78985789478594</v>
          </cell>
        </row>
        <row r="1746">
          <cell r="EK1746">
            <v>375.33523794745582</v>
          </cell>
        </row>
        <row r="1748">
          <cell r="CQ1748">
            <v>535.500397446085</v>
          </cell>
        </row>
      </sheetData>
      <sheetData sheetId="7"/>
      <sheetData sheetId="8">
        <row r="20">
          <cell r="AV20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5">
          <cell r="B85">
            <v>6.8770490000000004</v>
          </cell>
        </row>
      </sheetData>
      <sheetData sheetId="20"/>
      <sheetData sheetId="21">
        <row r="22">
          <cell r="CD22">
            <v>3866.9837954783134</v>
          </cell>
        </row>
      </sheetData>
      <sheetData sheetId="22">
        <row r="1">
          <cell r="B1">
            <v>32.947000000000003</v>
          </cell>
        </row>
      </sheetData>
      <sheetData sheetId="23"/>
      <sheetData sheetId="24"/>
      <sheetData sheetId="25">
        <row r="15">
          <cell r="E15">
            <v>4814293210.1777782</v>
          </cell>
        </row>
      </sheetData>
      <sheetData sheetId="26">
        <row r="1">
          <cell r="B1">
            <v>32.947000000000003</v>
          </cell>
        </row>
        <row r="127">
          <cell r="G127">
            <v>525.22976237782541</v>
          </cell>
        </row>
        <row r="128">
          <cell r="G128">
            <v>480.93451495850104</v>
          </cell>
        </row>
        <row r="129">
          <cell r="G129">
            <v>334.85888610734855</v>
          </cell>
        </row>
        <row r="130">
          <cell r="G130">
            <v>732.40346451591029</v>
          </cell>
        </row>
        <row r="131">
          <cell r="G131">
            <v>3111.0293620780117</v>
          </cell>
        </row>
        <row r="132">
          <cell r="G132">
            <v>2713.4178627839319</v>
          </cell>
        </row>
        <row r="133">
          <cell r="G133">
            <v>540.19223194954475</v>
          </cell>
        </row>
        <row r="146">
          <cell r="G146">
            <v>4295.4818358638395</v>
          </cell>
        </row>
        <row r="147">
          <cell r="G147">
            <v>2388.9567290954487</v>
          </cell>
        </row>
        <row r="148">
          <cell r="G148">
            <v>3406.6026771621764</v>
          </cell>
        </row>
        <row r="154">
          <cell r="G154">
            <v>296.49040904529625</v>
          </cell>
        </row>
        <row r="155">
          <cell r="G155">
            <v>208.17983545843617</v>
          </cell>
        </row>
        <row r="156">
          <cell r="G156">
            <v>501.29284197738804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EBITDA bridge"/>
      <sheetName val="Financials"/>
      <sheetName val="HVA INfo"/>
      <sheetName val="Analysis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>
        <row r="2">
          <cell r="X2">
            <v>31.087</v>
          </cell>
        </row>
        <row r="566">
          <cell r="AO566">
            <v>525.97688140343371</v>
          </cell>
        </row>
        <row r="616">
          <cell r="AO616">
            <v>582.61458012738058</v>
          </cell>
        </row>
        <row r="617">
          <cell r="AO617">
            <v>642.48842441127999</v>
          </cell>
        </row>
        <row r="618">
          <cell r="AO618">
            <v>663.63720815339639</v>
          </cell>
        </row>
        <row r="621">
          <cell r="AO621">
            <v>1888.740212692057</v>
          </cell>
        </row>
      </sheetData>
      <sheetData sheetId="4"/>
      <sheetData sheetId="5"/>
      <sheetData sheetId="6"/>
      <sheetData sheetId="7">
        <row r="20">
          <cell r="AJ20">
            <v>-0.42909173230349618</v>
          </cell>
        </row>
      </sheetData>
      <sheetData sheetId="8"/>
      <sheetData sheetId="9"/>
      <sheetData sheetId="10"/>
      <sheetData sheetId="11"/>
      <sheetData sheetId="12">
        <row r="34">
          <cell r="K34">
            <v>-441.69172675597099</v>
          </cell>
        </row>
      </sheetData>
      <sheetData sheetId="13">
        <row r="15">
          <cell r="C15">
            <v>7684.3483502022791</v>
          </cell>
        </row>
      </sheetData>
      <sheetData sheetId="14"/>
      <sheetData sheetId="15"/>
      <sheetData sheetId="16">
        <row r="1">
          <cell r="BA1">
            <v>32.067149387755101</v>
          </cell>
        </row>
      </sheetData>
      <sheetData sheetId="17">
        <row r="1">
          <cell r="B1">
            <v>35.286499999999997</v>
          </cell>
        </row>
      </sheetData>
      <sheetData sheetId="18">
        <row r="15">
          <cell r="G15">
            <v>-5.2725188164632444</v>
          </cell>
        </row>
      </sheetData>
      <sheetData sheetId="19"/>
      <sheetData sheetId="20">
        <row r="1">
          <cell r="G1">
            <v>35.4758</v>
          </cell>
        </row>
        <row r="127">
          <cell r="B127">
            <v>112.06673770517727</v>
          </cell>
        </row>
        <row r="128">
          <cell r="B128">
            <v>119.33126755743282</v>
          </cell>
        </row>
        <row r="129">
          <cell r="B129">
            <v>69.767729123465884</v>
          </cell>
        </row>
        <row r="130">
          <cell r="B130">
            <v>177.81320799373529</v>
          </cell>
        </row>
        <row r="131">
          <cell r="B131">
            <v>659.88555392900105</v>
          </cell>
        </row>
        <row r="132">
          <cell r="B132">
            <v>601.17379160251085</v>
          </cell>
        </row>
        <row r="133">
          <cell r="B133">
            <v>148.70201062742527</v>
          </cell>
        </row>
      </sheetData>
      <sheetData sheetId="21">
        <row r="14">
          <cell r="D14">
            <v>-99829.349635615945</v>
          </cell>
        </row>
      </sheetData>
      <sheetData sheetId="22">
        <row r="1">
          <cell r="C1">
            <v>35.646999999999998</v>
          </cell>
          <cell r="G1">
            <v>35.4758</v>
          </cell>
        </row>
        <row r="50">
          <cell r="C50">
            <v>32361.365919898959</v>
          </cell>
          <cell r="G50">
            <v>68239.025834436805</v>
          </cell>
        </row>
      </sheetData>
      <sheetData sheetId="23">
        <row r="21">
          <cell r="G21">
            <v>37354.375590203301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>
        <row r="49">
          <cell r="G49">
            <v>38896.935647657498</v>
          </cell>
        </row>
      </sheetData>
      <sheetData sheetId="32">
        <row r="12">
          <cell r="P12">
            <v>954540600.18853498</v>
          </cell>
        </row>
      </sheetData>
      <sheetData sheetId="3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data (3)"/>
      <sheetName val="Summary"/>
      <sheetName val="data"/>
      <sheetName val="regional data"/>
      <sheetName val="RecyclingPoly"/>
      <sheetName val="Index"/>
      <sheetName val="IVL"/>
      <sheetName val="Assumption"/>
      <sheetName val="Integrated PET"/>
      <sheetName val="Olefins"/>
      <sheetName val="Specialty Chemicals"/>
      <sheetName val="Packaging"/>
      <sheetName val="Fibers"/>
      <sheetName val="2019-2021"/>
      <sheetName val="2023"/>
      <sheetName val="HVA"/>
      <sheetName val="compare with 2019 Guidance"/>
      <sheetName val="Compare with 1Q19"/>
      <sheetName val="Fiber Budget Analysis"/>
      <sheetName val="By 5 Segment"/>
      <sheetName val="Summary_5 Segment"/>
      <sheetName val="RecyclingPoly_Q"/>
      <sheetName val="RecyclingPET"/>
      <sheetName val="AUR"/>
      <sheetName val="Summary_5 Segment (product)"/>
      <sheetName val="Summary_5 Segment (Region)"/>
      <sheetName val="Summary_3 Segment"/>
      <sheetName val="Per ton scenario"/>
      <sheetName val="Summary Per ton scenario"/>
      <sheetName val="IVL share price"/>
      <sheetName val="IVOL data"/>
      <sheetName val="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5">
          <cell r="E15">
            <v>4259561.3993100002</v>
          </cell>
          <cell r="F15">
            <v>5014814.1653679386</v>
          </cell>
          <cell r="G15">
            <v>6586582.4539078753</v>
          </cell>
          <cell r="H15">
            <v>6844067.3728290731</v>
          </cell>
          <cell r="I15">
            <v>7804417.1427714927</v>
          </cell>
          <cell r="X15">
            <v>1048920.6629999999</v>
          </cell>
          <cell r="Y15">
            <v>1079411.0090000001</v>
          </cell>
          <cell r="Z15">
            <v>1105798.4470000002</v>
          </cell>
          <cell r="AA15">
            <v>1025431.4569999998</v>
          </cell>
          <cell r="AC15">
            <v>1136405.1295707684</v>
          </cell>
          <cell r="AD15">
            <v>1276587.4490197243</v>
          </cell>
          <cell r="AE15">
            <v>1310569.2553752677</v>
          </cell>
          <cell r="AF15">
            <v>1291251.8856821789</v>
          </cell>
          <cell r="AH15">
            <v>1349828.8339403335</v>
          </cell>
          <cell r="AI15">
            <v>1767381.5961045849</v>
          </cell>
          <cell r="AJ15">
            <v>1795202.933832353</v>
          </cell>
          <cell r="AK15">
            <v>1674169.1570006039</v>
          </cell>
          <cell r="AM15">
            <v>1639802.0197385889</v>
          </cell>
          <cell r="AN15">
            <v>1693801.1387782993</v>
          </cell>
          <cell r="AO15">
            <v>1804219.3126063747</v>
          </cell>
          <cell r="AP15">
            <v>1706244.2448258088</v>
          </cell>
          <cell r="AR15">
            <v>1701855.961056686</v>
          </cell>
          <cell r="AS15">
            <v>1909858.72510408</v>
          </cell>
          <cell r="AT15">
            <v>2052491.5934888795</v>
          </cell>
          <cell r="AU15">
            <v>2140210.651641848</v>
          </cell>
        </row>
        <row r="19">
          <cell r="E19">
            <v>561210.45000000007</v>
          </cell>
          <cell r="F19">
            <v>477611.14298995497</v>
          </cell>
          <cell r="G19">
            <v>407811.35000012803</v>
          </cell>
          <cell r="H19">
            <v>478336.51</v>
          </cell>
          <cell r="I19">
            <v>515221.40711482801</v>
          </cell>
          <cell r="X19">
            <v>141382.19</v>
          </cell>
          <cell r="Y19">
            <v>132914.75</v>
          </cell>
          <cell r="Z19">
            <v>144698.34</v>
          </cell>
          <cell r="AA19">
            <v>142215.17000000001</v>
          </cell>
          <cell r="AC19">
            <v>138839.421904797</v>
          </cell>
          <cell r="AD19">
            <v>138102.835640359</v>
          </cell>
          <cell r="AE19">
            <v>96354.759494710015</v>
          </cell>
          <cell r="AF19">
            <v>104314.12595008896</v>
          </cell>
          <cell r="AH19">
            <v>15420.699997111</v>
          </cell>
          <cell r="AI19">
            <v>113861.660002889</v>
          </cell>
          <cell r="AJ19">
            <v>140823.70000000001</v>
          </cell>
          <cell r="AK19">
            <v>137705.29000012801</v>
          </cell>
          <cell r="AM19">
            <v>113308.08</v>
          </cell>
          <cell r="AN19">
            <v>68986.33000245002</v>
          </cell>
          <cell r="AO19">
            <v>142740.36999352803</v>
          </cell>
          <cell r="AP19">
            <v>153301.73000402196</v>
          </cell>
          <cell r="AR19">
            <v>133612.28998567699</v>
          </cell>
          <cell r="AS19">
            <v>129055.390014323</v>
          </cell>
          <cell r="AT19">
            <v>119665.83695244003</v>
          </cell>
          <cell r="AU19">
            <v>132887.89016238798</v>
          </cell>
        </row>
        <row r="29">
          <cell r="E29">
            <v>423479.804</v>
          </cell>
          <cell r="F29">
            <v>375962.11976999999</v>
          </cell>
          <cell r="G29">
            <v>497878.22788500006</v>
          </cell>
          <cell r="H29">
            <v>536244.60316899989</v>
          </cell>
          <cell r="I29">
            <v>645758.42747979192</v>
          </cell>
          <cell r="X29">
            <v>101635.477</v>
          </cell>
          <cell r="Y29">
            <v>112667.891</v>
          </cell>
          <cell r="Z29">
            <v>125977.67300000001</v>
          </cell>
          <cell r="AA29">
            <v>83198.762999999992</v>
          </cell>
          <cell r="AC29">
            <v>92190.629270000005</v>
          </cell>
          <cell r="AD29">
            <v>94924.001999999993</v>
          </cell>
          <cell r="AE29">
            <v>97923.29</v>
          </cell>
          <cell r="AF29">
            <v>90924.198499999984</v>
          </cell>
          <cell r="AH29">
            <v>99458.062059999997</v>
          </cell>
          <cell r="AI29">
            <v>130842.14668000001</v>
          </cell>
          <cell r="AJ29">
            <v>123671.11614</v>
          </cell>
          <cell r="AK29">
            <v>143906.90300499997</v>
          </cell>
          <cell r="AM29">
            <v>129942.99532999999</v>
          </cell>
          <cell r="AN29">
            <v>135802.75782581867</v>
          </cell>
          <cell r="AO29">
            <v>149343.45366490382</v>
          </cell>
          <cell r="AP29">
            <v>121155.39634827749</v>
          </cell>
          <cell r="AR29">
            <v>151761.00811</v>
          </cell>
          <cell r="AS29">
            <v>156009.98326198582</v>
          </cell>
          <cell r="AT29">
            <v>174347.731241078</v>
          </cell>
          <cell r="AU29">
            <v>163639.70486672822</v>
          </cell>
        </row>
        <row r="34">
          <cell r="E34">
            <v>73296.259999999995</v>
          </cell>
          <cell r="F34">
            <v>79318.5</v>
          </cell>
          <cell r="G34">
            <v>90876.569999999992</v>
          </cell>
          <cell r="H34">
            <v>119752.24433522001</v>
          </cell>
          <cell r="I34">
            <v>161955.26120151003</v>
          </cell>
          <cell r="X34">
            <v>15384.35</v>
          </cell>
          <cell r="Y34">
            <v>21175.41</v>
          </cell>
          <cell r="Z34">
            <v>17759.78</v>
          </cell>
          <cell r="AA34">
            <v>18976.72</v>
          </cell>
          <cell r="AC34">
            <v>19567.12</v>
          </cell>
          <cell r="AD34">
            <v>21773.72</v>
          </cell>
          <cell r="AE34">
            <v>18649.889999999996</v>
          </cell>
          <cell r="AF34">
            <v>19327.770000000004</v>
          </cell>
          <cell r="AH34">
            <v>19871.310000000001</v>
          </cell>
          <cell r="AI34">
            <v>25156.940000000002</v>
          </cell>
          <cell r="AJ34">
            <v>23487.89</v>
          </cell>
          <cell r="AK34">
            <v>22360.43</v>
          </cell>
          <cell r="AM34">
            <v>24502.819975829996</v>
          </cell>
          <cell r="AN34">
            <v>40054.430020189997</v>
          </cell>
          <cell r="AO34">
            <v>23654.410004186007</v>
          </cell>
          <cell r="AP34">
            <v>31540.584335013998</v>
          </cell>
          <cell r="AR34">
            <v>35802.308348569997</v>
          </cell>
          <cell r="AS34">
            <v>39279.474138140002</v>
          </cell>
          <cell r="AT34">
            <v>38863.155432599902</v>
          </cell>
          <cell r="AU34">
            <v>48010.323282200101</v>
          </cell>
        </row>
        <row r="41">
          <cell r="E41">
            <v>931869.27769999998</v>
          </cell>
          <cell r="F41">
            <v>1075891.3471357541</v>
          </cell>
          <cell r="G41">
            <v>1145779.063717043</v>
          </cell>
          <cell r="H41">
            <v>1124866.9781187377</v>
          </cell>
          <cell r="I41">
            <v>1292046.3618516722</v>
          </cell>
          <cell r="X41">
            <v>198126.86100999999</v>
          </cell>
          <cell r="Y41">
            <v>240675.74</v>
          </cell>
          <cell r="Z41">
            <v>238281.46</v>
          </cell>
          <cell r="AA41">
            <v>254785.04</v>
          </cell>
          <cell r="AC41">
            <v>239718.63816864233</v>
          </cell>
          <cell r="AD41">
            <v>283197.20058878954</v>
          </cell>
          <cell r="AE41">
            <v>278031.66775002098</v>
          </cell>
          <cell r="AF41">
            <v>274944.28634830116</v>
          </cell>
          <cell r="AH41">
            <v>280192.0140045429</v>
          </cell>
          <cell r="AI41">
            <v>282116.61274511256</v>
          </cell>
          <cell r="AJ41">
            <v>296390.47999748588</v>
          </cell>
          <cell r="AK41">
            <v>287079.88999990176</v>
          </cell>
          <cell r="AM41">
            <v>280581.63462856959</v>
          </cell>
          <cell r="AN41">
            <v>284252.96369068138</v>
          </cell>
          <cell r="AO41">
            <v>266670.9837414886</v>
          </cell>
          <cell r="AP41">
            <v>293362.05293799791</v>
          </cell>
          <cell r="AR41">
            <v>302092.00285135541</v>
          </cell>
          <cell r="AS41">
            <v>312045.76793479925</v>
          </cell>
          <cell r="AT41">
            <v>344614.59169760911</v>
          </cell>
          <cell r="AU41">
            <v>333294.21084790869</v>
          </cell>
        </row>
        <row r="42">
          <cell r="X42">
            <v>1505449.54101</v>
          </cell>
          <cell r="Y42">
            <v>1586844.8</v>
          </cell>
          <cell r="Z42">
            <v>1632515.7000000002</v>
          </cell>
          <cell r="AA42">
            <v>1524607.15</v>
          </cell>
          <cell r="AC42">
            <v>1626720.9389142075</v>
          </cell>
          <cell r="AD42">
            <v>1814585.2072488726</v>
          </cell>
          <cell r="AE42">
            <v>1801528.8626199986</v>
          </cell>
          <cell r="AF42">
            <v>1780762.266480569</v>
          </cell>
          <cell r="AH42">
            <v>1764770.9200019876</v>
          </cell>
          <cell r="AI42">
            <v>2319358.9555325867</v>
          </cell>
          <cell r="AJ42">
            <v>2379576.1199698383</v>
          </cell>
          <cell r="AK42">
            <v>2265221.6700056326</v>
          </cell>
          <cell r="AM42">
            <v>2188137.5496729887</v>
          </cell>
          <cell r="AN42">
            <v>2222897.6203174395</v>
          </cell>
          <cell r="AO42">
            <v>2386628.5300104814</v>
          </cell>
          <cell r="AP42">
            <v>2305604.00845112</v>
          </cell>
          <cell r="AR42">
            <v>2325123.5703522884</v>
          </cell>
          <cell r="AS42">
            <v>2546249.3404533281</v>
          </cell>
          <cell r="AT42">
            <v>2729982.9088126067</v>
          </cell>
          <cell r="AU42">
            <v>2818042.7808010732</v>
          </cell>
        </row>
        <row r="151">
          <cell r="E151">
            <v>4727.2524926576571</v>
          </cell>
          <cell r="F151">
            <v>4330.9021112881837</v>
          </cell>
          <cell r="G151">
            <v>4656.1166255314465</v>
          </cell>
          <cell r="H151">
            <v>5365.7871034499722</v>
          </cell>
          <cell r="I151">
            <v>6996.116282618349</v>
          </cell>
          <cell r="X151">
            <v>1238.8050173243387</v>
          </cell>
          <cell r="Y151">
            <v>1226.6500708204462</v>
          </cell>
          <cell r="Z151">
            <v>1255.5254178557643</v>
          </cell>
          <cell r="AA151">
            <v>1006.2723392577865</v>
          </cell>
          <cell r="AC151">
            <v>1014.265831731121</v>
          </cell>
          <cell r="AD151">
            <v>1165.5565299110997</v>
          </cell>
          <cell r="AE151">
            <v>1145.9924515214566</v>
          </cell>
          <cell r="AF151">
            <v>1005.0869719767867</v>
          </cell>
          <cell r="AH151">
            <v>1012.6632427067984</v>
          </cell>
          <cell r="AI151">
            <v>1230.2123241269362</v>
          </cell>
          <cell r="AJ151">
            <v>1228.9335925782557</v>
          </cell>
          <cell r="AK151">
            <v>1184.3077075512349</v>
          </cell>
          <cell r="AM151">
            <v>1306.1146321430783</v>
          </cell>
          <cell r="AN151">
            <v>1362.028523449341</v>
          </cell>
          <cell r="AO151">
            <v>1381.288966781548</v>
          </cell>
          <cell r="AP151">
            <v>1277.0733718351485</v>
          </cell>
          <cell r="AR151">
            <v>1515.6345845980661</v>
          </cell>
          <cell r="AS151">
            <v>1720.7203377590506</v>
          </cell>
          <cell r="AT151">
            <v>2027.3486496468661</v>
          </cell>
          <cell r="AU151">
            <v>1732.4127106143678</v>
          </cell>
        </row>
        <row r="155">
          <cell r="E155">
            <v>606.55219835000003</v>
          </cell>
          <cell r="F155">
            <v>410.30123374999783</v>
          </cell>
          <cell r="G155">
            <v>311.35242920999889</v>
          </cell>
          <cell r="H155">
            <v>422.34968029999942</v>
          </cell>
          <cell r="I155">
            <v>451.54955017999998</v>
          </cell>
          <cell r="X155">
            <v>150.84969474000002</v>
          </cell>
          <cell r="Y155">
            <v>152.25445946999997</v>
          </cell>
          <cell r="Z155">
            <v>162.96139596000003</v>
          </cell>
          <cell r="AA155">
            <v>140.48664818</v>
          </cell>
          <cell r="AC155">
            <v>114.12355999000008</v>
          </cell>
          <cell r="AD155">
            <v>129.96070874999975</v>
          </cell>
          <cell r="AE155">
            <v>91.460369450000798</v>
          </cell>
          <cell r="AF155">
            <v>74.756595559997209</v>
          </cell>
          <cell r="AH155">
            <v>57.022611019999999</v>
          </cell>
          <cell r="AI155">
            <v>74.021217599999829</v>
          </cell>
          <cell r="AJ155">
            <v>86.203403060000227</v>
          </cell>
          <cell r="AK155">
            <v>94.105197529998833</v>
          </cell>
          <cell r="AM155">
            <v>94.280075359999998</v>
          </cell>
          <cell r="AN155">
            <v>81.999352060000078</v>
          </cell>
          <cell r="AO155">
            <v>118.94422906999844</v>
          </cell>
          <cell r="AP155">
            <v>127.1260238100009</v>
          </cell>
          <cell r="AR155">
            <v>123.67445235</v>
          </cell>
          <cell r="AS155">
            <v>112.24243168999999</v>
          </cell>
          <cell r="AT155">
            <v>108.89173606000006</v>
          </cell>
          <cell r="AU155">
            <v>106.74093007999994</v>
          </cell>
        </row>
        <row r="165">
          <cell r="E165">
            <v>685.92633426626958</v>
          </cell>
          <cell r="F165">
            <v>526.78415422293028</v>
          </cell>
          <cell r="G165">
            <v>704.36849773488871</v>
          </cell>
          <cell r="H165">
            <v>909.58437013039418</v>
          </cell>
          <cell r="I165">
            <v>1043.8000279201115</v>
          </cell>
          <cell r="X165">
            <v>186.13604320295843</v>
          </cell>
          <cell r="Y165">
            <v>200.11253586620745</v>
          </cell>
          <cell r="Z165">
            <v>175.07957948526501</v>
          </cell>
          <cell r="AA165">
            <v>124.59817571183871</v>
          </cell>
          <cell r="AC165">
            <v>132.04948595336259</v>
          </cell>
          <cell r="AD165">
            <v>144.33645710237261</v>
          </cell>
          <cell r="AE165">
            <v>135.63309185897415</v>
          </cell>
          <cell r="AF165">
            <v>114.76511930822085</v>
          </cell>
          <cell r="AH165">
            <v>127.27376480292239</v>
          </cell>
          <cell r="AI165">
            <v>190.56718935907207</v>
          </cell>
          <cell r="AJ165">
            <v>193.56186068813869</v>
          </cell>
          <cell r="AK165">
            <v>192.96568288475544</v>
          </cell>
          <cell r="AM165">
            <v>227.29804946408223</v>
          </cell>
          <cell r="AN165">
            <v>236.43010957258514</v>
          </cell>
          <cell r="AO165">
            <v>231.49762849012836</v>
          </cell>
          <cell r="AP165">
            <v>214.35858260359851</v>
          </cell>
          <cell r="AR165">
            <v>255.33322313245458</v>
          </cell>
          <cell r="AS165">
            <v>281.69283726723773</v>
          </cell>
          <cell r="AT165">
            <v>277.95913520341355</v>
          </cell>
          <cell r="AU165">
            <v>228.81483231700543</v>
          </cell>
        </row>
        <row r="170">
          <cell r="E170">
            <v>159.32506297999998</v>
          </cell>
          <cell r="F170">
            <v>148.86460547724946</v>
          </cell>
          <cell r="G170">
            <v>154.32645123407303</v>
          </cell>
          <cell r="H170">
            <v>181.76263036614966</v>
          </cell>
          <cell r="I170">
            <v>249.1626561128443</v>
          </cell>
          <cell r="X170">
            <v>36.731490090000001</v>
          </cell>
          <cell r="Y170">
            <v>43.021204859999997</v>
          </cell>
          <cell r="Z170">
            <v>38.674941620000013</v>
          </cell>
          <cell r="AA170">
            <v>40.897426409999994</v>
          </cell>
          <cell r="AC170">
            <v>37.115181213223288</v>
          </cell>
          <cell r="AD170">
            <v>40.962508129462094</v>
          </cell>
          <cell r="AE170">
            <v>36.206728137218505</v>
          </cell>
          <cell r="AF170">
            <v>34.580187997345583</v>
          </cell>
          <cell r="AH170">
            <v>35.090095889164651</v>
          </cell>
          <cell r="AI170">
            <v>44.008402168148152</v>
          </cell>
          <cell r="AJ170">
            <v>38.889514797361429</v>
          </cell>
          <cell r="AK170">
            <v>36.338438379398767</v>
          </cell>
          <cell r="AM170">
            <v>41.23072923125585</v>
          </cell>
          <cell r="AN170">
            <v>46.279016101379611</v>
          </cell>
          <cell r="AO170">
            <v>45.410331028949116</v>
          </cell>
          <cell r="AP170">
            <v>48.842554004565088</v>
          </cell>
          <cell r="AR170">
            <v>51.824174854632233</v>
          </cell>
          <cell r="AS170">
            <v>59.678343268960553</v>
          </cell>
          <cell r="AT170">
            <v>59.806210273338735</v>
          </cell>
          <cell r="AU170">
            <v>77.853927715912775</v>
          </cell>
        </row>
        <row r="177">
          <cell r="E177">
            <v>1869.8717344126553</v>
          </cell>
          <cell r="F177">
            <v>1863.632879698727</v>
          </cell>
          <cell r="G177">
            <v>1821.8246822878505</v>
          </cell>
          <cell r="H177">
            <v>2112.1331101404808</v>
          </cell>
          <cell r="I177">
            <v>2746.8222203502173</v>
          </cell>
          <cell r="X177">
            <v>405.27227774197752</v>
          </cell>
          <cell r="Y177">
            <v>486.32861361999994</v>
          </cell>
          <cell r="Z177">
            <v>496.8809367500001</v>
          </cell>
          <cell r="AA177">
            <v>481.38955370000002</v>
          </cell>
          <cell r="AC177">
            <v>447.66466541833637</v>
          </cell>
          <cell r="AD177">
            <v>492.44324088003475</v>
          </cell>
          <cell r="AE177">
            <v>463.41776950871304</v>
          </cell>
          <cell r="AF177">
            <v>460.10753003936361</v>
          </cell>
          <cell r="AH177">
            <v>460.56473261681498</v>
          </cell>
          <cell r="AI177">
            <v>463.88636735821217</v>
          </cell>
          <cell r="AJ177">
            <v>443.68872775887581</v>
          </cell>
          <cell r="AK177">
            <v>453.68458596005604</v>
          </cell>
          <cell r="AM177">
            <v>505.75032336720358</v>
          </cell>
          <cell r="AN177">
            <v>491.77071185208831</v>
          </cell>
          <cell r="AO177">
            <v>538.56492218652875</v>
          </cell>
          <cell r="AP177">
            <v>615.32876197551695</v>
          </cell>
          <cell r="AR177">
            <v>645.98525528033667</v>
          </cell>
          <cell r="AS177">
            <v>634.04958435833305</v>
          </cell>
          <cell r="AT177">
            <v>714.18894037623966</v>
          </cell>
          <cell r="AU177">
            <v>752.59844033530806</v>
          </cell>
        </row>
        <row r="191">
          <cell r="E191">
            <v>-539.66043086118248</v>
          </cell>
          <cell r="F191">
            <v>-435.2051711374105</v>
          </cell>
          <cell r="G191">
            <v>-432.86533879178353</v>
          </cell>
          <cell r="H191">
            <v>-553.55078743783656</v>
          </cell>
          <cell r="I191">
            <v>-746.44150777357743</v>
          </cell>
          <cell r="X191">
            <v>-130.64651111608248</v>
          </cell>
          <cell r="Y191">
            <v>-136.01611918665344</v>
          </cell>
          <cell r="Z191">
            <v>-147.63700384102916</v>
          </cell>
          <cell r="AA191">
            <v>-125.3607967174174</v>
          </cell>
          <cell r="AC191">
            <v>-101.52437790011189</v>
          </cell>
          <cell r="AD191">
            <v>-130.9131771737639</v>
          </cell>
          <cell r="AE191">
            <v>-108.7777840904738</v>
          </cell>
          <cell r="AF191">
            <v>-93.989831973060831</v>
          </cell>
          <cell r="AH191">
            <v>-88.994736244357611</v>
          </cell>
          <cell r="AI191">
            <v>-113.95528792031172</v>
          </cell>
          <cell r="AJ191">
            <v>-113.42359013629799</v>
          </cell>
          <cell r="AK191">
            <v>-116.49172449081608</v>
          </cell>
          <cell r="AM191">
            <v>-133.7042098085407</v>
          </cell>
          <cell r="AN191">
            <v>-129.81987162947189</v>
          </cell>
          <cell r="AO191">
            <v>-142.17753589685853</v>
          </cell>
          <cell r="AP191">
            <v>-147.84917010296516</v>
          </cell>
          <cell r="AR191">
            <v>-178.43644028897725</v>
          </cell>
          <cell r="AS191">
            <v>-190.00267331897945</v>
          </cell>
          <cell r="AT191">
            <v>-267.86462192683928</v>
          </cell>
          <cell r="AU191">
            <v>-110.13777223878179</v>
          </cell>
        </row>
        <row r="192">
          <cell r="X192">
            <v>1887.1480119831915</v>
          </cell>
          <cell r="Y192">
            <v>1972.3507654500004</v>
          </cell>
          <cell r="Z192">
            <v>1981.4852678300001</v>
          </cell>
          <cell r="AA192">
            <v>1668.2833465422079</v>
          </cell>
          <cell r="AC192">
            <v>1643.6943464059314</v>
          </cell>
          <cell r="AD192">
            <v>1842.346267599205</v>
          </cell>
          <cell r="AE192">
            <v>1763.9326263858895</v>
          </cell>
          <cell r="AF192">
            <v>1595.3065729086534</v>
          </cell>
          <cell r="AH192">
            <v>1603.6197107913431</v>
          </cell>
          <cell r="AI192">
            <v>1888.7402126920565</v>
          </cell>
          <cell r="AJ192">
            <v>1877.8535087463338</v>
          </cell>
          <cell r="AK192">
            <v>1844.9098878146276</v>
          </cell>
          <cell r="AM192">
            <v>2040.9695997570795</v>
          </cell>
          <cell r="AN192">
            <v>2088.687841405922</v>
          </cell>
          <cell r="AO192">
            <v>2173.5285416602942</v>
          </cell>
          <cell r="AP192">
            <v>2134.8801241258643</v>
          </cell>
          <cell r="AR192">
            <v>2414.0152499265123</v>
          </cell>
          <cell r="AS192">
            <v>2618.3808610246033</v>
          </cell>
          <cell r="AT192">
            <v>2920.3300496330194</v>
          </cell>
          <cell r="AU192">
            <v>2788.2830688238123</v>
          </cell>
        </row>
        <row r="210">
          <cell r="E210">
            <v>256.10232138037674</v>
          </cell>
          <cell r="F210">
            <v>274.49130559826688</v>
          </cell>
          <cell r="G210">
            <v>384.40045705043144</v>
          </cell>
          <cell r="H210">
            <v>414.43257584586803</v>
          </cell>
          <cell r="I210">
            <v>791.25932461139712</v>
          </cell>
          <cell r="X210">
            <v>57.263342519423148</v>
          </cell>
          <cell r="Y210">
            <v>72.763313501370035</v>
          </cell>
          <cell r="Z210">
            <v>65.470908750603755</v>
          </cell>
          <cell r="AA210">
            <v>61.062274406501643</v>
          </cell>
          <cell r="AC210">
            <v>55.733637891385712</v>
          </cell>
          <cell r="AD210">
            <v>73.876607829265595</v>
          </cell>
          <cell r="AE210">
            <v>82.251350659978655</v>
          </cell>
          <cell r="AF210">
            <v>62.629258584894956</v>
          </cell>
          <cell r="AH210">
            <v>73.346056733681493</v>
          </cell>
          <cell r="AI210">
            <v>108.1616830724241</v>
          </cell>
          <cell r="AJ210">
            <v>111.55595461060668</v>
          </cell>
          <cell r="AK210">
            <v>91.336986176325894</v>
          </cell>
          <cell r="AM210">
            <v>90.325191414079768</v>
          </cell>
          <cell r="AN210">
            <v>95.927999367064587</v>
          </cell>
          <cell r="AO210">
            <v>114.53996362947511</v>
          </cell>
          <cell r="AP210">
            <v>113.63988181447385</v>
          </cell>
          <cell r="AR210">
            <v>141.67690465646118</v>
          </cell>
          <cell r="AS210">
            <v>222.25358741652067</v>
          </cell>
          <cell r="AT210">
            <v>256.12113981425574</v>
          </cell>
          <cell r="AU210">
            <v>171.19250905276704</v>
          </cell>
        </row>
        <row r="214">
          <cell r="E214">
            <v>147.15237692783592</v>
          </cell>
          <cell r="F214">
            <v>130.32596078748114</v>
          </cell>
          <cell r="G214">
            <v>65.108701235101975</v>
          </cell>
          <cell r="H214">
            <v>144.84556075440855</v>
          </cell>
          <cell r="I214">
            <v>231.85201335224656</v>
          </cell>
          <cell r="X214">
            <v>41.709894123588832</v>
          </cell>
          <cell r="Y214">
            <v>37.323800988158105</v>
          </cell>
          <cell r="Z214">
            <v>34.478555613969164</v>
          </cell>
          <cell r="AA214">
            <v>33.640126202119838</v>
          </cell>
          <cell r="AC214">
            <v>39.309754638847338</v>
          </cell>
          <cell r="AD214">
            <v>45.82305425969377</v>
          </cell>
          <cell r="AE214">
            <v>23.684410372963502</v>
          </cell>
          <cell r="AF214">
            <v>21.508741515976535</v>
          </cell>
          <cell r="AH214">
            <v>-6.6489495083725831</v>
          </cell>
          <cell r="AI214">
            <v>21.211045143430393</v>
          </cell>
          <cell r="AJ214">
            <v>19.519394096757406</v>
          </cell>
          <cell r="AK214">
            <v>31.027211503286757</v>
          </cell>
          <cell r="AM214">
            <v>28.361656925481764</v>
          </cell>
          <cell r="AN214">
            <v>18.719897867032604</v>
          </cell>
          <cell r="AO214">
            <v>45.258099023842512</v>
          </cell>
          <cell r="AP214">
            <v>52.505906938051673</v>
          </cell>
          <cell r="AR214">
            <v>72.852467943142813</v>
          </cell>
          <cell r="AS214">
            <v>56.729531428859985</v>
          </cell>
          <cell r="AT214">
            <v>51.784844549775379</v>
          </cell>
          <cell r="AU214">
            <v>50.485169430468396</v>
          </cell>
        </row>
        <row r="224">
          <cell r="E224">
            <v>38.701823673777888</v>
          </cell>
          <cell r="F224">
            <v>44.469995254562008</v>
          </cell>
          <cell r="G224">
            <v>108.03667201602629</v>
          </cell>
          <cell r="H224">
            <v>228.98878480775079</v>
          </cell>
          <cell r="I224">
            <v>158.3382774989025</v>
          </cell>
          <cell r="X224">
            <v>7.1949213723905423</v>
          </cell>
          <cell r="Y224">
            <v>11.41699608313133</v>
          </cell>
          <cell r="Z224">
            <v>11.191684859915547</v>
          </cell>
          <cell r="AA224">
            <v>8.4404083064684201</v>
          </cell>
          <cell r="AC224">
            <v>11.885621649917269</v>
          </cell>
          <cell r="AD224">
            <v>16.498437171384392</v>
          </cell>
          <cell r="AE224">
            <v>9.0306209752203799</v>
          </cell>
          <cell r="AF224">
            <v>7.0553154580399644</v>
          </cell>
          <cell r="AH224">
            <v>16.206257908295978</v>
          </cell>
          <cell r="AI224">
            <v>34.142624991254081</v>
          </cell>
          <cell r="AJ224">
            <v>27.896260956756635</v>
          </cell>
          <cell r="AK224">
            <v>29.791528269720615</v>
          </cell>
          <cell r="AM224">
            <v>54.137112807437305</v>
          </cell>
          <cell r="AN224">
            <v>64.464929457931703</v>
          </cell>
          <cell r="AO224">
            <v>73.970106605962556</v>
          </cell>
          <cell r="AP224">
            <v>36.416635936419233</v>
          </cell>
          <cell r="AR224">
            <v>48.231147900996341</v>
          </cell>
          <cell r="AS224">
            <v>43.9075812768655</v>
          </cell>
          <cell r="AT224">
            <v>43.783514749477902</v>
          </cell>
          <cell r="AU224">
            <v>22.430491599891795</v>
          </cell>
        </row>
        <row r="229">
          <cell r="E229">
            <v>26.408619519999995</v>
          </cell>
          <cell r="F229">
            <v>24.194469387075294</v>
          </cell>
          <cell r="G229">
            <v>28.86399615221616</v>
          </cell>
          <cell r="H229">
            <v>36.941646602164624</v>
          </cell>
          <cell r="I229">
            <v>47.663313660301952</v>
          </cell>
          <cell r="X229">
            <v>9.1353709200000051</v>
          </cell>
          <cell r="Y229">
            <v>6.3456191699999946</v>
          </cell>
          <cell r="Z229">
            <v>5.3700887900000041</v>
          </cell>
          <cell r="AA229">
            <v>5.557540639999992</v>
          </cell>
          <cell r="AC229">
            <v>5.0383753397324531</v>
          </cell>
          <cell r="AD229">
            <v>6.39050810337136</v>
          </cell>
          <cell r="AE229">
            <v>7.0071288722342118</v>
          </cell>
          <cell r="AF229">
            <v>5.7584570717372729</v>
          </cell>
          <cell r="AH229">
            <v>6.2282667517805699</v>
          </cell>
          <cell r="AI229">
            <v>8.2815403930052511</v>
          </cell>
          <cell r="AJ229">
            <v>7.4860310331674063</v>
          </cell>
          <cell r="AK229">
            <v>6.8681579742629335</v>
          </cell>
          <cell r="AM229">
            <v>7.8563771290939739</v>
          </cell>
          <cell r="AN229">
            <v>8.9886997431169622</v>
          </cell>
          <cell r="AO229">
            <v>10.010859569718184</v>
          </cell>
          <cell r="AP229">
            <v>10.085710160235505</v>
          </cell>
          <cell r="AR229">
            <v>10.649686406083703</v>
          </cell>
          <cell r="AS229">
            <v>13.258480124578597</v>
          </cell>
          <cell r="AT229">
            <v>10.779418492455914</v>
          </cell>
          <cell r="AU229">
            <v>12.975728637183741</v>
          </cell>
        </row>
        <row r="236">
          <cell r="E236">
            <v>106.11113766953206</v>
          </cell>
          <cell r="F236">
            <v>165.53160548728249</v>
          </cell>
          <cell r="G236">
            <v>176.23446860906452</v>
          </cell>
          <cell r="H236">
            <v>180.75451847093157</v>
          </cell>
          <cell r="I236">
            <v>211.34695464767543</v>
          </cell>
          <cell r="X236">
            <v>25.707386837915806</v>
          </cell>
          <cell r="Y236">
            <v>27.073509732350907</v>
          </cell>
          <cell r="Z236">
            <v>19.794012364538418</v>
          </cell>
          <cell r="AA236">
            <v>33.536523989077132</v>
          </cell>
          <cell r="AC236">
            <v>39.827123292915154</v>
          </cell>
          <cell r="AD236">
            <v>40.757927639432282</v>
          </cell>
          <cell r="AE236">
            <v>41.273523310080805</v>
          </cell>
          <cell r="AF236">
            <v>43.673471877596278</v>
          </cell>
          <cell r="AH236">
            <v>44.852824938343588</v>
          </cell>
          <cell r="AI236">
            <v>47.480664618464623</v>
          </cell>
          <cell r="AJ236">
            <v>45.132512001923182</v>
          </cell>
          <cell r="AK236">
            <v>38.768243407726445</v>
          </cell>
          <cell r="AM236">
            <v>38.613163698136162</v>
          </cell>
          <cell r="AN236">
            <v>50.04843548528158</v>
          </cell>
          <cell r="AO236">
            <v>45.047940623293343</v>
          </cell>
          <cell r="AP236">
            <v>47.044518284995235</v>
          </cell>
          <cell r="AR236">
            <v>48.570233024532939</v>
          </cell>
          <cell r="AS236">
            <v>49.448918874313762</v>
          </cell>
          <cell r="AT236">
            <v>49.160324252180224</v>
          </cell>
          <cell r="AU236">
            <v>64.168204139711946</v>
          </cell>
        </row>
        <row r="239">
          <cell r="E239">
            <v>-6.1772131199999443</v>
          </cell>
          <cell r="F239">
            <v>1.4082311508666761</v>
          </cell>
          <cell r="G239">
            <v>12.814427881770596</v>
          </cell>
          <cell r="H239">
            <v>-1.7180597524509729</v>
          </cell>
          <cell r="I239">
            <v>0.94493128380267333</v>
          </cell>
          <cell r="X239">
            <v>-1.2728927100000651</v>
          </cell>
          <cell r="Y239">
            <v>-1.919701199999869</v>
          </cell>
          <cell r="Z239">
            <v>-0.58148603000001053</v>
          </cell>
          <cell r="AA239">
            <v>-2.4031331799999998</v>
          </cell>
          <cell r="AC239">
            <v>-5.9592884880293582</v>
          </cell>
          <cell r="AD239">
            <v>3.7813150530473973</v>
          </cell>
          <cell r="AE239">
            <v>3.9778501943038069</v>
          </cell>
          <cell r="AF239">
            <v>-0.39164560845517005</v>
          </cell>
          <cell r="AH239">
            <v>0.7841917134648636</v>
          </cell>
          <cell r="AI239">
            <v>-0.18144297228281947</v>
          </cell>
          <cell r="AJ239">
            <v>5.081616844669</v>
          </cell>
          <cell r="AK239">
            <v>7.1300622959195525</v>
          </cell>
          <cell r="AM239">
            <v>-0.48645422308488562</v>
          </cell>
          <cell r="AN239">
            <v>0.35724785190524533</v>
          </cell>
          <cell r="AO239">
            <v>2.4226441238764749</v>
          </cell>
          <cell r="AP239">
            <v>-4.0114975051478075</v>
          </cell>
          <cell r="AR239">
            <v>4.2428620738614615</v>
          </cell>
          <cell r="AS239">
            <v>2.8386775310820784</v>
          </cell>
          <cell r="AT239">
            <v>-2.6867938398044817</v>
          </cell>
          <cell r="AU239">
            <v>-3.4498144813363849</v>
          </cell>
        </row>
        <row r="240">
          <cell r="X240">
            <v>139.73802306331828</v>
          </cell>
          <cell r="Y240">
            <v>153.0035382750105</v>
          </cell>
          <cell r="Z240">
            <v>135.72376434902691</v>
          </cell>
          <cell r="AA240">
            <v>139.83374036416703</v>
          </cell>
          <cell r="AC240">
            <v>145.83522432476857</v>
          </cell>
          <cell r="AD240">
            <v>187.12785005619477</v>
          </cell>
          <cell r="AE240">
            <v>167.22488438478138</v>
          </cell>
          <cell r="AF240">
            <v>140.23359889978983</v>
          </cell>
          <cell r="AH240">
            <v>134.76864853719388</v>
          </cell>
          <cell r="AI240">
            <v>219.09611524629562</v>
          </cell>
          <cell r="AJ240">
            <v>216.67176954388026</v>
          </cell>
          <cell r="AK240">
            <v>204.9221896272422</v>
          </cell>
          <cell r="AM240">
            <v>218.80704775114413</v>
          </cell>
          <cell r="AN240">
            <v>238.50720977233269</v>
          </cell>
          <cell r="AO240">
            <v>291.24961357616814</v>
          </cell>
          <cell r="AP240">
            <v>255.68115562902767</v>
          </cell>
          <cell r="AR240">
            <v>326.22330200507844</v>
          </cell>
          <cell r="AS240">
            <v>388.4367766522206</v>
          </cell>
          <cell r="AT240">
            <v>408.94244801834077</v>
          </cell>
          <cell r="AU240">
            <v>317.80228837868657</v>
          </cell>
        </row>
        <row r="259">
          <cell r="E259">
            <v>60.124106069198191</v>
          </cell>
          <cell r="F259">
            <v>54.736087230089289</v>
          </cell>
          <cell r="G259">
            <v>58.361139443773816</v>
          </cell>
          <cell r="H259">
            <v>60.553549997354516</v>
          </cell>
          <cell r="I259">
            <v>101.38608817754792</v>
          </cell>
          <cell r="X259">
            <v>54.592634638014708</v>
          </cell>
          <cell r="Y259">
            <v>67.410201391942664</v>
          </cell>
          <cell r="Z259">
            <v>59.206909657202431</v>
          </cell>
          <cell r="AA259">
            <v>59.54788493142712</v>
          </cell>
          <cell r="AC259">
            <v>49.043810557628213</v>
          </cell>
          <cell r="AD259">
            <v>57.870385523525655</v>
          </cell>
          <cell r="AE259">
            <v>62.760018459632526</v>
          </cell>
          <cell r="AF259">
            <v>48.502743174549096</v>
          </cell>
          <cell r="AH259">
            <v>54.337301804092014</v>
          </cell>
          <cell r="AI259">
            <v>61.198828431176914</v>
          </cell>
          <cell r="AJ259">
            <v>62.141138758312906</v>
          </cell>
          <cell r="AK259">
            <v>54.556605462713669</v>
          </cell>
          <cell r="AM259">
            <v>55.082985828056898</v>
          </cell>
          <cell r="AN259">
            <v>56.634747238542587</v>
          </cell>
          <cell r="AO259">
            <v>63.484501484473476</v>
          </cell>
          <cell r="AP259">
            <v>66.60235318541713</v>
          </cell>
          <cell r="AR259">
            <v>83.248469846116521</v>
          </cell>
          <cell r="AS259">
            <v>116.37174231534257</v>
          </cell>
          <cell r="AT259">
            <v>124.78547567588048</v>
          </cell>
          <cell r="AU259">
            <v>79.988625849253609</v>
          </cell>
        </row>
        <row r="260">
          <cell r="E260">
            <v>262.20534013191644</v>
          </cell>
          <cell r="F260">
            <v>272.87043591908434</v>
          </cell>
          <cell r="G260">
            <v>159.65397048189448</v>
          </cell>
          <cell r="H260">
            <v>302.81100799604138</v>
          </cell>
          <cell r="I260">
            <v>450.00461966552842</v>
          </cell>
          <cell r="X260">
            <v>295.01519338177479</v>
          </cell>
          <cell r="Y260">
            <v>280.81007554209077</v>
          </cell>
          <cell r="Z260">
            <v>238.27886079390518</v>
          </cell>
          <cell r="AA260">
            <v>236.5438666080407</v>
          </cell>
          <cell r="AC260">
            <v>283.13107401010546</v>
          </cell>
          <cell r="AD260">
            <v>331.8038622973973</v>
          </cell>
          <cell r="AE260">
            <v>245.80426018565075</v>
          </cell>
          <cell r="AF260">
            <v>206.19203123331343</v>
          </cell>
          <cell r="AH260">
            <v>-431.17040793337753</v>
          </cell>
          <cell r="AI260">
            <v>186.28786145303175</v>
          </cell>
          <cell r="AJ260">
            <v>138.60872918945748</v>
          </cell>
          <cell r="AK260">
            <v>225.31604634257636</v>
          </cell>
          <cell r="AM260">
            <v>250.30568804521056</v>
          </cell>
          <cell r="AN260">
            <v>271.35662770244153</v>
          </cell>
          <cell r="AO260">
            <v>317.06586599078139</v>
          </cell>
          <cell r="AP260">
            <v>342.50042016273494</v>
          </cell>
          <cell r="AR260">
            <v>545.25274546939113</v>
          </cell>
          <cell r="AS260">
            <v>439.57506480406556</v>
          </cell>
          <cell r="AT260">
            <v>432.74543402355289</v>
          </cell>
          <cell r="AU260">
            <v>379.9079763308448</v>
          </cell>
        </row>
        <row r="261">
          <cell r="E261">
            <v>91.390010357560953</v>
          </cell>
          <cell r="F261">
            <v>118.28318044851736</v>
          </cell>
          <cell r="G261">
            <v>216.9941683832389</v>
          </cell>
          <cell r="H261">
            <v>427.02301049654375</v>
          </cell>
          <cell r="I261">
            <v>245.19738459604923</v>
          </cell>
          <cell r="X261">
            <v>70.791436069026787</v>
          </cell>
          <cell r="Y261">
            <v>101.33318358760553</v>
          </cell>
          <cell r="Z261">
            <v>88.838637779216214</v>
          </cell>
          <cell r="AA261">
            <v>101.44872354013749</v>
          </cell>
          <cell r="AC261">
            <v>128.92440092916254</v>
          </cell>
          <cell r="AD261">
            <v>173.80680148087723</v>
          </cell>
          <cell r="AE261">
            <v>92.221380380708013</v>
          </cell>
          <cell r="AF261">
            <v>77.59557493421255</v>
          </cell>
          <cell r="AH261">
            <v>162.9456433458279</v>
          </cell>
          <cell r="AI261">
            <v>260.94516069624365</v>
          </cell>
          <cell r="AJ261">
            <v>225.56811830805424</v>
          </cell>
          <cell r="AK261">
            <v>207.01945249065309</v>
          </cell>
          <cell r="AM261">
            <v>416.62201698484819</v>
          </cell>
          <cell r="AN261">
            <v>474.69528962449175</v>
          </cell>
          <cell r="AO261">
            <v>495.30196865499278</v>
          </cell>
          <cell r="AP261">
            <v>300.57791096431822</v>
          </cell>
          <cell r="AR261">
            <v>317.80988082286103</v>
          </cell>
          <cell r="AS261">
            <v>281.44084345635747</v>
          </cell>
          <cell r="AT261">
            <v>251.12752794549749</v>
          </cell>
          <cell r="AU261">
            <v>137.0724276125998</v>
          </cell>
        </row>
        <row r="262">
          <cell r="E262">
            <v>360.29968677801565</v>
          </cell>
          <cell r="F262">
            <v>305.02933599444384</v>
          </cell>
          <cell r="G262">
            <v>317.61757901091732</v>
          </cell>
          <cell r="H262">
            <v>308.48396042377823</v>
          </cell>
          <cell r="I262">
            <v>294.2992608372117</v>
          </cell>
          <cell r="X262">
            <v>593.80935301133979</v>
          </cell>
          <cell r="Y262">
            <v>299.66924701812121</v>
          </cell>
          <cell r="Z262">
            <v>302.37360992084382</v>
          </cell>
          <cell r="AA262">
            <v>292.86097070515831</v>
          </cell>
          <cell r="AC262">
            <v>257.49192214962926</v>
          </cell>
          <cell r="AD262">
            <v>293.49638478731976</v>
          </cell>
          <cell r="AE262">
            <v>375.71958184387222</v>
          </cell>
          <cell r="AF262">
            <v>297.93696177765315</v>
          </cell>
          <cell r="AH262">
            <v>313.43010359058206</v>
          </cell>
          <cell r="AI262">
            <v>329.1950608064912</v>
          </cell>
          <cell r="AJ262">
            <v>318.71875392670034</v>
          </cell>
          <cell r="AK262">
            <v>307.15679323979606</v>
          </cell>
          <cell r="AM262">
            <v>320.63154921938127</v>
          </cell>
          <cell r="AN262">
            <v>224.41212466601277</v>
          </cell>
          <cell r="AO262">
            <v>423.21324302515302</v>
          </cell>
          <cell r="AP262">
            <v>319.76928686888988</v>
          </cell>
          <cell r="AR262">
            <v>297.45809410942826</v>
          </cell>
          <cell r="AS262">
            <v>337.54220023288798</v>
          </cell>
          <cell r="AT262">
            <v>277.36858658197696</v>
          </cell>
          <cell r="AU262">
            <v>270.26955350651662</v>
          </cell>
        </row>
        <row r="263">
          <cell r="E263">
            <v>113.86912328672435</v>
          </cell>
          <cell r="F263">
            <v>153.8553181303688</v>
          </cell>
          <cell r="G263">
            <v>153.81191207783027</v>
          </cell>
          <cell r="H263">
            <v>160.68968330213676</v>
          </cell>
          <cell r="I263">
            <v>163.57536454403035</v>
          </cell>
          <cell r="X263">
            <v>129.75215327627021</v>
          </cell>
          <cell r="Y263">
            <v>112.48956680200052</v>
          </cell>
          <cell r="Z263">
            <v>83.069880319427355</v>
          </cell>
          <cell r="AA263">
            <v>131.62673910947493</v>
          </cell>
          <cell r="AC263">
            <v>166.14112109587711</v>
          </cell>
          <cell r="AD263">
            <v>143.92065866009023</v>
          </cell>
          <cell r="AE263">
            <v>148.44900095045986</v>
          </cell>
          <cell r="AF263">
            <v>158.84480618837244</v>
          </cell>
          <cell r="AH263">
            <v>160.07888410986746</v>
          </cell>
          <cell r="AI263">
            <v>168.30155500754779</v>
          </cell>
          <cell r="AJ263">
            <v>152.27382472711679</v>
          </cell>
          <cell r="AK263">
            <v>135.04339648360499</v>
          </cell>
          <cell r="AM263">
            <v>137.61828620483939</v>
          </cell>
          <cell r="AN263">
            <v>176.07005687984076</v>
          </cell>
          <cell r="AO263">
            <v>168.92704257229167</v>
          </cell>
          <cell r="AP263">
            <v>160.36333879534888</v>
          </cell>
          <cell r="AR263">
            <v>160.77960543838677</v>
          </cell>
          <cell r="AS263">
            <v>158.46687875813757</v>
          </cell>
          <cell r="AT263">
            <v>142.65305485183057</v>
          </cell>
          <cell r="AU263">
            <v>192.52720884790185</v>
          </cell>
        </row>
        <row r="264">
          <cell r="E264">
            <v>90.936330329977082</v>
          </cell>
          <cell r="F264">
            <v>91.181419231001499</v>
          </cell>
          <cell r="G264">
            <v>88.837799173044189</v>
          </cell>
          <cell r="H264">
            <v>110.31698274634614</v>
          </cell>
          <cell r="I264">
            <v>138.33858078875323</v>
          </cell>
          <cell r="X264">
            <v>92.821459143405505</v>
          </cell>
          <cell r="Y264">
            <v>96.419976468404784</v>
          </cell>
          <cell r="Z264">
            <v>83.137800358689901</v>
          </cell>
          <cell r="AA264">
            <v>91.717883104619474</v>
          </cell>
          <cell r="AC264">
            <v>89.649810754947111</v>
          </cell>
          <cell r="AD264">
            <v>103.12431144520509</v>
          </cell>
          <cell r="AE264">
            <v>92.823871909319834</v>
          </cell>
          <cell r="AF264">
            <v>78.749197205836012</v>
          </cell>
          <cell r="AH264">
            <v>76.366086390998618</v>
          </cell>
          <cell r="AI264">
            <v>94.464082294663754</v>
          </cell>
          <cell r="AJ264">
            <v>91.054775565081158</v>
          </cell>
          <cell r="AK264">
            <v>90.464519362792714</v>
          </cell>
          <cell r="AM264">
            <v>99.996934737418243</v>
          </cell>
          <cell r="AN264">
            <v>107.29563412743805</v>
          </cell>
          <cell r="AO264">
            <v>122.03391098106459</v>
          </cell>
          <cell r="AP264">
            <v>110.89552008577202</v>
          </cell>
          <cell r="AR264">
            <v>140.30364070312663</v>
          </cell>
          <cell r="AS264">
            <v>152.55252911840293</v>
          </cell>
          <cell r="AT264">
            <v>149.7967063083953</v>
          </cell>
          <cell r="AU264">
            <v>112.77411774719269</v>
          </cell>
        </row>
        <row r="320">
          <cell r="E320">
            <v>4953596.9087390602</v>
          </cell>
          <cell r="F320">
            <v>5864725.3580309916</v>
          </cell>
          <cell r="G320">
            <v>7505944.8371180007</v>
          </cell>
          <cell r="H320">
            <v>7647955.0689225951</v>
          </cell>
          <cell r="I320">
            <v>8890100.7580169346</v>
          </cell>
          <cell r="X320">
            <v>1175463.3698630137</v>
          </cell>
          <cell r="Y320">
            <v>1245708.0817012268</v>
          </cell>
          <cell r="Z320">
            <v>1281820.9434254712</v>
          </cell>
          <cell r="AA320">
            <v>1250604.5137493475</v>
          </cell>
          <cell r="AC320">
            <v>1308557.8221975027</v>
          </cell>
          <cell r="AD320">
            <v>1437365.9682623609</v>
          </cell>
          <cell r="AE320">
            <v>1550489.1864798863</v>
          </cell>
          <cell r="AF320">
            <v>1568312.3810912417</v>
          </cell>
          <cell r="AH320">
            <v>1587429.0938059175</v>
          </cell>
          <cell r="AI320">
            <v>1982682.3389097059</v>
          </cell>
          <cell r="AJ320">
            <v>1986317.2353992092</v>
          </cell>
          <cell r="AK320">
            <v>1949516.1690031698</v>
          </cell>
          <cell r="AM320">
            <v>1882677.2716757997</v>
          </cell>
          <cell r="AN320">
            <v>1879537.7175242745</v>
          </cell>
          <cell r="AO320">
            <v>1899471.5937878534</v>
          </cell>
          <cell r="AP320">
            <v>1986268.4859346675</v>
          </cell>
          <cell r="AR320">
            <v>1958831.0531973939</v>
          </cell>
          <cell r="AS320">
            <v>2060408.3762691994</v>
          </cell>
          <cell r="AT320">
            <v>2386741.6516467715</v>
          </cell>
          <cell r="AU320">
            <v>2484119.6769035705</v>
          </cell>
        </row>
        <row r="321">
          <cell r="E321">
            <v>550000</v>
          </cell>
          <cell r="F321">
            <v>550000.00000000012</v>
          </cell>
          <cell r="G321">
            <v>550000.00000000012</v>
          </cell>
          <cell r="H321">
            <v>550000</v>
          </cell>
          <cell r="I321">
            <v>550000</v>
          </cell>
          <cell r="X321">
            <v>135616.43835616438</v>
          </cell>
          <cell r="Y321">
            <v>137123.28767123289</v>
          </cell>
          <cell r="Z321">
            <v>138630.13698630137</v>
          </cell>
          <cell r="AA321">
            <v>138630.13698630137</v>
          </cell>
          <cell r="AC321">
            <v>135616.43835616441</v>
          </cell>
          <cell r="AD321">
            <v>137123.28767123289</v>
          </cell>
          <cell r="AE321">
            <v>138630.13698630137</v>
          </cell>
          <cell r="AF321">
            <v>138630.13698630137</v>
          </cell>
          <cell r="AH321">
            <v>135616.43835616441</v>
          </cell>
          <cell r="AI321">
            <v>137123.28767123289</v>
          </cell>
          <cell r="AJ321">
            <v>138630.13698630137</v>
          </cell>
          <cell r="AK321">
            <v>138630.13698630137</v>
          </cell>
          <cell r="AM321">
            <v>135616.43835616441</v>
          </cell>
          <cell r="AN321">
            <v>137123.28767123289</v>
          </cell>
          <cell r="AO321">
            <v>138630.13698630134</v>
          </cell>
          <cell r="AP321">
            <v>138630.13698630134</v>
          </cell>
          <cell r="AR321">
            <v>135616.43835616441</v>
          </cell>
          <cell r="AS321">
            <v>137123.28767123289</v>
          </cell>
          <cell r="AT321">
            <v>138630.13698630134</v>
          </cell>
          <cell r="AU321">
            <v>138630.13698630134</v>
          </cell>
        </row>
        <row r="322">
          <cell r="E322">
            <v>600551.70569856674</v>
          </cell>
          <cell r="F322">
            <v>466235.87803380837</v>
          </cell>
          <cell r="G322">
            <v>686682.90315119666</v>
          </cell>
          <cell r="H322">
            <v>723525.80569230253</v>
          </cell>
          <cell r="I322">
            <v>762796.97405941249</v>
          </cell>
          <cell r="X322">
            <v>152519.91882154252</v>
          </cell>
          <cell r="Y322">
            <v>151792.34961727381</v>
          </cell>
          <cell r="Z322">
            <v>152977.45502692932</v>
          </cell>
          <cell r="AA322">
            <v>143261.982232821</v>
          </cell>
          <cell r="AC322">
            <v>116149.85176218105</v>
          </cell>
          <cell r="AD322">
            <v>109129.82738195399</v>
          </cell>
          <cell r="AE322">
            <v>126142.73448946525</v>
          </cell>
          <cell r="AF322">
            <v>114813.46440020809</v>
          </cell>
          <cell r="AH322">
            <v>127409.90335071426</v>
          </cell>
          <cell r="AI322">
            <v>182507.02116723658</v>
          </cell>
          <cell r="AJ322">
            <v>182234.93196782359</v>
          </cell>
          <cell r="AK322">
            <v>194531.04666542224</v>
          </cell>
          <cell r="AM322">
            <v>155415.82145533914</v>
          </cell>
          <cell r="AN322">
            <v>189524.84737403021</v>
          </cell>
          <cell r="AO322">
            <v>192214.16860602939</v>
          </cell>
          <cell r="AP322">
            <v>186370.9682569039</v>
          </cell>
          <cell r="AR322">
            <v>187668.48031563486</v>
          </cell>
          <cell r="AS322">
            <v>187193.50601450677</v>
          </cell>
          <cell r="AT322">
            <v>192943.14176701463</v>
          </cell>
          <cell r="AU322">
            <v>194991.84596225625</v>
          </cell>
        </row>
        <row r="323">
          <cell r="E323">
            <v>89411.594520547951</v>
          </cell>
          <cell r="F323">
            <v>109506</v>
          </cell>
          <cell r="G323">
            <v>138873.1449497634</v>
          </cell>
          <cell r="H323">
            <v>182321.02463729086</v>
          </cell>
          <cell r="I323">
            <v>267462.03866265947</v>
          </cell>
          <cell r="X323">
            <v>21452.054794520547</v>
          </cell>
          <cell r="Y323">
            <v>22290.410958904111</v>
          </cell>
          <cell r="Z323">
            <v>22834.564383561643</v>
          </cell>
          <cell r="AA323">
            <v>22834.564383561643</v>
          </cell>
          <cell r="AC323">
            <v>27001.479452054795</v>
          </cell>
          <cell r="AD323">
            <v>27301.495890410955</v>
          </cell>
          <cell r="AE323">
            <v>27601.512328767123</v>
          </cell>
          <cell r="AF323">
            <v>27601.512328767123</v>
          </cell>
          <cell r="AH323">
            <v>34242.693275284124</v>
          </cell>
          <cell r="AI323">
            <v>34623.167645009504</v>
          </cell>
          <cell r="AJ323">
            <v>35003.642014734884</v>
          </cell>
          <cell r="AK323">
            <v>35003.642014734884</v>
          </cell>
          <cell r="AM323">
            <v>44955.869088647058</v>
          </cell>
          <cell r="AN323">
            <v>45455.378745187591</v>
          </cell>
          <cell r="AO323">
            <v>45954.888401728109</v>
          </cell>
          <cell r="AP323">
            <v>45954.888401728109</v>
          </cell>
          <cell r="AR323">
            <v>63941.630809295282</v>
          </cell>
          <cell r="AS323">
            <v>64652.093373843003</v>
          </cell>
          <cell r="AT323">
            <v>65362.555938390731</v>
          </cell>
          <cell r="AU323">
            <v>73505.758541130461</v>
          </cell>
        </row>
        <row r="324">
          <cell r="E324">
            <v>1119919.3270692234</v>
          </cell>
          <cell r="F324">
            <v>1212537.4625653368</v>
          </cell>
          <cell r="G324">
            <v>1297393.8017232523</v>
          </cell>
          <cell r="H324">
            <v>1276999.6941615115</v>
          </cell>
          <cell r="I324">
            <v>1376361.8569526689</v>
          </cell>
          <cell r="X324">
            <v>225485.10969037341</v>
          </cell>
          <cell r="Y324">
            <v>291809.8163838826</v>
          </cell>
          <cell r="Z324">
            <v>302018.85200209374</v>
          </cell>
          <cell r="AA324">
            <v>300605.54899287375</v>
          </cell>
          <cell r="AC324">
            <v>272811.91508141218</v>
          </cell>
          <cell r="AD324">
            <v>311245.39613650693</v>
          </cell>
          <cell r="AE324">
            <v>314824.02423612779</v>
          </cell>
          <cell r="AF324">
            <v>313656.12711128982</v>
          </cell>
          <cell r="AH324">
            <v>319892.56525060971</v>
          </cell>
          <cell r="AI324">
            <v>322603.75545902533</v>
          </cell>
          <cell r="AJ324">
            <v>326680.23726032802</v>
          </cell>
          <cell r="AK324">
            <v>328217.24375328934</v>
          </cell>
          <cell r="AM324">
            <v>309508.96545243269</v>
          </cell>
          <cell r="AN324">
            <v>315739.14483076229</v>
          </cell>
          <cell r="AO324">
            <v>324973.01865992037</v>
          </cell>
          <cell r="AP324">
            <v>326778.56521839602</v>
          </cell>
          <cell r="AR324">
            <v>313534.12007753755</v>
          </cell>
          <cell r="AS324">
            <v>321594.02651418286</v>
          </cell>
          <cell r="AT324">
            <v>362986.24730375397</v>
          </cell>
          <cell r="AU324">
            <v>378247.46305719466</v>
          </cell>
        </row>
        <row r="325">
          <cell r="X325">
            <v>1710536.8915256145</v>
          </cell>
          <cell r="Y325">
            <v>1848723.9463325201</v>
          </cell>
          <cell r="Z325">
            <v>1898281.9518243573</v>
          </cell>
          <cell r="AA325">
            <v>1855936.7463449053</v>
          </cell>
          <cell r="AC325">
            <v>1860137.506849315</v>
          </cell>
          <cell r="AD325">
            <v>2022165.9753424656</v>
          </cell>
          <cell r="AE325">
            <v>2157687.5945205479</v>
          </cell>
          <cell r="AF325">
            <v>2163013.621917808</v>
          </cell>
          <cell r="AH325">
            <v>2204590.6940386901</v>
          </cell>
          <cell r="AI325">
            <v>2659539.5708522103</v>
          </cell>
          <cell r="AJ325">
            <v>2668866.1836283975</v>
          </cell>
          <cell r="AK325">
            <v>2645898.2384229177</v>
          </cell>
          <cell r="AM325">
            <v>2528174.3660283829</v>
          </cell>
          <cell r="AN325">
            <v>2567380.3761454877</v>
          </cell>
          <cell r="AO325">
            <v>2601243.8064418328</v>
          </cell>
          <cell r="AP325">
            <v>2684003.044797997</v>
          </cell>
          <cell r="AR325">
            <v>2659591.7227560258</v>
          </cell>
          <cell r="AS325">
            <v>2770971.2898429651</v>
          </cell>
          <cell r="AT325">
            <v>3146663.7336422321</v>
          </cell>
          <cell r="AU325">
            <v>3269494.8814504533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5">
          <cell r="F5">
            <v>278</v>
          </cell>
        </row>
      </sheetData>
      <sheetData sheetId="3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EBITDA bridge"/>
      <sheetName val="HVA INfo"/>
      <sheetName val="MDA table"/>
      <sheetName val="Analysis of Core EPS"/>
      <sheetName val="EBITDA table (VJ)"/>
      <sheetName val="Sheet1"/>
      <sheetName val="Financials"/>
      <sheetName val="Exch rates"/>
      <sheetName val="Conso_table"/>
      <sheetName val="Restated"/>
      <sheetName val="Conso THB"/>
      <sheetName val="Conso USD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  <sheetName val="Sheet2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31.701000000000001</v>
          </cell>
        </row>
        <row r="272">
          <cell r="R272">
            <v>1306727.4311385285</v>
          </cell>
          <cell r="S272">
            <v>2322128</v>
          </cell>
          <cell r="X272">
            <v>2555066.5591601003</v>
          </cell>
          <cell r="Y272">
            <v>711528.00074072159</v>
          </cell>
          <cell r="Z272">
            <v>765327.7366629747</v>
          </cell>
          <cell r="AA272">
            <v>736657.07770319143</v>
          </cell>
          <cell r="AB272">
            <v>683476.60489311221</v>
          </cell>
          <cell r="AC272">
            <v>2896989.42</v>
          </cell>
          <cell r="AD272">
            <v>745775.12</v>
          </cell>
          <cell r="AE272">
            <v>783117.55</v>
          </cell>
          <cell r="AF272">
            <v>806977.44</v>
          </cell>
          <cell r="AG272">
            <v>761687.59</v>
          </cell>
          <cell r="AH272">
            <v>3097557.6999999997</v>
          </cell>
          <cell r="AI272">
            <v>792588.18312648276</v>
          </cell>
          <cell r="AJ272">
            <v>883564.65373400995</v>
          </cell>
        </row>
        <row r="296">
          <cell r="R296">
            <v>283997.93700000003</v>
          </cell>
          <cell r="S296">
            <v>418361</v>
          </cell>
          <cell r="X296">
            <v>782584.14616225893</v>
          </cell>
          <cell r="Y296">
            <v>212184.6938640984</v>
          </cell>
          <cell r="Z296">
            <v>224683.4872256114</v>
          </cell>
          <cell r="AA296">
            <v>214696.19617253286</v>
          </cell>
          <cell r="AB296">
            <v>257893.07198435394</v>
          </cell>
          <cell r="AC296">
            <v>909457.44924659654</v>
          </cell>
          <cell r="AD296">
            <v>250807.75</v>
          </cell>
          <cell r="AE296">
            <v>297208.55</v>
          </cell>
          <cell r="AF296">
            <v>289167.12</v>
          </cell>
          <cell r="AG296">
            <v>310639.01</v>
          </cell>
          <cell r="AH296">
            <v>1147822.4300000002</v>
          </cell>
          <cell r="AI296">
            <v>298932.96616864234</v>
          </cell>
          <cell r="AJ296">
            <v>346268.5355887895</v>
          </cell>
        </row>
        <row r="299">
          <cell r="R299">
            <v>1257708.9448850001</v>
          </cell>
          <cell r="S299">
            <v>1258233</v>
          </cell>
          <cell r="X299">
            <v>1201803.33892</v>
          </cell>
          <cell r="Y299">
            <v>310068.55</v>
          </cell>
          <cell r="Z299">
            <v>307204.78500000003</v>
          </cell>
          <cell r="AA299">
            <v>328196.72500000003</v>
          </cell>
          <cell r="AB299">
            <v>312052.06999999989</v>
          </cell>
          <cell r="AC299">
            <v>1257522.1299999999</v>
          </cell>
          <cell r="AD299">
            <v>282486.14</v>
          </cell>
          <cell r="AE299">
            <v>286615.07</v>
          </cell>
          <cell r="AF299">
            <v>297270.08999999997</v>
          </cell>
          <cell r="AG299">
            <v>248320.38</v>
          </cell>
          <cell r="AH299">
            <v>1114691.6800000002</v>
          </cell>
          <cell r="AI299">
            <v>301891.12199999997</v>
          </cell>
          <cell r="AJ299">
            <v>299467.74800000002</v>
          </cell>
        </row>
        <row r="308">
          <cell r="R308">
            <v>337068.25</v>
          </cell>
          <cell r="S308">
            <v>362590</v>
          </cell>
          <cell r="X308">
            <v>715421.50799999991</v>
          </cell>
          <cell r="Y308">
            <v>189563.74</v>
          </cell>
          <cell r="Z308">
            <v>148521.06000000006</v>
          </cell>
          <cell r="AA308">
            <v>191449.96000000002</v>
          </cell>
          <cell r="AB308">
            <v>210412.08000000002</v>
          </cell>
          <cell r="AC308">
            <v>739946.83999999985</v>
          </cell>
          <cell r="AD308">
            <v>226380.52999999997</v>
          </cell>
          <cell r="AE308">
            <v>219903.90999999997</v>
          </cell>
          <cell r="AF308">
            <v>239101.05000000005</v>
          </cell>
          <cell r="AG308">
            <v>203960.17000000004</v>
          </cell>
          <cell r="AH308">
            <v>889345.66000000015</v>
          </cell>
          <cell r="AI308">
            <v>233308.66761908273</v>
          </cell>
          <cell r="AJ308">
            <v>285284.26992607326</v>
          </cell>
        </row>
        <row r="312">
          <cell r="R312">
            <v>1807575.3118850002</v>
          </cell>
          <cell r="S312">
            <v>2112305</v>
          </cell>
          <cell r="X312">
            <v>2268151.2871300001</v>
          </cell>
          <cell r="AC312">
            <v>2634732.5637400001</v>
          </cell>
          <cell r="AH312">
            <v>2769502.96</v>
          </cell>
          <cell r="BR312">
            <v>1725473.3950839364</v>
          </cell>
          <cell r="BS312">
            <v>1972634.707797477</v>
          </cell>
          <cell r="BX312">
            <v>2023943.7092864283</v>
          </cell>
          <cell r="CC312">
            <v>2375622.5270574773</v>
          </cell>
          <cell r="CH312">
            <v>2510960.78090565</v>
          </cell>
        </row>
        <row r="313">
          <cell r="R313">
            <v>917631.52</v>
          </cell>
          <cell r="S313">
            <v>1074571</v>
          </cell>
          <cell r="X313">
            <v>1297917.3331601</v>
          </cell>
          <cell r="AC313">
            <v>1396186.9290090385</v>
          </cell>
          <cell r="AH313">
            <v>1559165.3699999999</v>
          </cell>
        </row>
        <row r="314">
          <cell r="R314">
            <v>460295.73113852856</v>
          </cell>
          <cell r="S314">
            <v>1174436</v>
          </cell>
          <cell r="X314">
            <v>1688806.9319522588</v>
          </cell>
          <cell r="AC314">
            <v>1772996.3464975581</v>
          </cell>
          <cell r="AH314">
            <v>1920749.1400000001</v>
          </cell>
        </row>
        <row r="315">
          <cell r="BR315">
            <v>1377927.2511385286</v>
          </cell>
          <cell r="BS315">
            <v>2081734</v>
          </cell>
          <cell r="BX315">
            <v>2359772.5780619811</v>
          </cell>
          <cell r="CC315">
            <v>2348770.2616546853</v>
          </cell>
          <cell r="CH315">
            <v>2413652.4231914482</v>
          </cell>
        </row>
        <row r="317">
          <cell r="R317">
            <v>3185502.5630235285</v>
          </cell>
          <cell r="S317">
            <v>4361312</v>
          </cell>
          <cell r="X317">
            <v>5254875.5522423591</v>
          </cell>
          <cell r="Y317">
            <v>1423344.9846048199</v>
          </cell>
          <cell r="Z317">
            <v>1445737.068888586</v>
          </cell>
          <cell r="AA317">
            <v>1470999.9588757243</v>
          </cell>
          <cell r="AB317">
            <v>1463833.8268774662</v>
          </cell>
          <cell r="AC317">
            <v>5803915.8392465971</v>
          </cell>
          <cell r="AD317">
            <v>1505449.54</v>
          </cell>
          <cell r="AE317">
            <v>1586845.08</v>
          </cell>
          <cell r="AF317">
            <v>1632515.7000000002</v>
          </cell>
          <cell r="AG317">
            <v>1524607.15</v>
          </cell>
          <cell r="AH317">
            <v>6249417.4699999997</v>
          </cell>
          <cell r="AI317">
            <v>1626720.9389142077</v>
          </cell>
          <cell r="AJ317">
            <v>1814585.2072488728</v>
          </cell>
          <cell r="AR317">
            <v>82101.916801063606</v>
          </cell>
          <cell r="AS317">
            <v>306943.29220252292</v>
          </cell>
          <cell r="AX317">
            <v>871159.26489394996</v>
          </cell>
          <cell r="BC317">
            <v>1079523.0505344337</v>
          </cell>
          <cell r="BH317">
            <v>1324804.265902902</v>
          </cell>
        </row>
        <row r="554">
          <cell r="X554">
            <v>2256.744556119274</v>
          </cell>
          <cell r="Y554">
            <v>618.30846801000087</v>
          </cell>
          <cell r="Z554">
            <v>636.49421589999974</v>
          </cell>
          <cell r="AA554">
            <v>658.27236723999897</v>
          </cell>
          <cell r="AB554">
            <v>660.35580417794313</v>
          </cell>
          <cell r="AC554">
            <v>2573.4308553279434</v>
          </cell>
          <cell r="AD554">
            <v>635.23106453182231</v>
          </cell>
          <cell r="AE554">
            <v>647.59782769798096</v>
          </cell>
          <cell r="AF554">
            <v>673.49837886438877</v>
          </cell>
          <cell r="AG554">
            <v>567.7115349722078</v>
          </cell>
          <cell r="AH554">
            <v>2524.0388060664</v>
          </cell>
          <cell r="BX554">
            <v>1833.0071400137854</v>
          </cell>
          <cell r="BY554">
            <v>503.32303426216788</v>
          </cell>
          <cell r="BZ554">
            <v>514.26683456430169</v>
          </cell>
          <cell r="CA554">
            <v>546.4995461996316</v>
          </cell>
          <cell r="CB554">
            <v>540.51041896724018</v>
          </cell>
          <cell r="CC554">
            <v>2104.5998339933417</v>
          </cell>
          <cell r="CD554">
            <v>517.53659395515729</v>
          </cell>
          <cell r="CE554">
            <v>516.38373645916897</v>
          </cell>
          <cell r="CF554">
            <v>546.44169288358808</v>
          </cell>
          <cell r="CG554">
            <v>444.84258754521187</v>
          </cell>
          <cell r="CH554">
            <v>2025.2046108431259</v>
          </cell>
        </row>
        <row r="555">
          <cell r="X555">
            <v>1582.2980487991938</v>
          </cell>
          <cell r="Y555">
            <v>455.37404693000008</v>
          </cell>
          <cell r="Z555">
            <v>484.89340971000001</v>
          </cell>
          <cell r="AA555">
            <v>470.78976732999985</v>
          </cell>
          <cell r="AB555">
            <v>476.65107525885321</v>
          </cell>
          <cell r="AC555">
            <v>1887.7082992288531</v>
          </cell>
          <cell r="AD555">
            <v>532.93625747503449</v>
          </cell>
          <cell r="AE555">
            <v>587.897576465366</v>
          </cell>
          <cell r="AF555">
            <v>588.8075018193241</v>
          </cell>
          <cell r="AG555">
            <v>500.48009495999997</v>
          </cell>
          <cell r="AH555">
            <v>2210.1214307197247</v>
          </cell>
        </row>
        <row r="556">
          <cell r="X556">
            <v>2939.6425468333418</v>
          </cell>
          <cell r="Y556">
            <v>788.17562763000001</v>
          </cell>
          <cell r="Z556">
            <v>778.30667939000011</v>
          </cell>
          <cell r="AA556">
            <v>748.20748497000011</v>
          </cell>
          <cell r="AB556">
            <v>680.1404481699999</v>
          </cell>
          <cell r="AC556">
            <v>2994.8302401599999</v>
          </cell>
          <cell r="AD556">
            <v>718.98068997633527</v>
          </cell>
          <cell r="AE556">
            <v>736.85536128665331</v>
          </cell>
          <cell r="AF556">
            <v>719.17938714628713</v>
          </cell>
          <cell r="AG556">
            <v>600.09171661000016</v>
          </cell>
          <cell r="AH556">
            <v>2775.1071550192751</v>
          </cell>
        </row>
        <row r="557">
          <cell r="BX557">
            <v>3334.5125515725354</v>
          </cell>
          <cell r="BY557">
            <v>870.82061305000002</v>
          </cell>
          <cell r="BZ557">
            <v>921.11407627310007</v>
          </cell>
          <cell r="CA557">
            <v>879.86211086000003</v>
          </cell>
          <cell r="CB557">
            <v>694.77033067966784</v>
          </cell>
          <cell r="CC557">
            <v>3366.567130862768</v>
          </cell>
          <cell r="CD557">
            <v>782.40989470115437</v>
          </cell>
          <cell r="CE557">
            <v>772.6526233082833</v>
          </cell>
          <cell r="CF557">
            <v>766.36252596717804</v>
          </cell>
          <cell r="CG557">
            <v>593.07279691729252</v>
          </cell>
          <cell r="CH557">
            <v>2914.4978408939078</v>
          </cell>
        </row>
        <row r="559">
          <cell r="AX559">
            <v>1611.1654601654884</v>
          </cell>
          <cell r="AY559">
            <v>487.71449525783299</v>
          </cell>
          <cell r="AZ559">
            <v>464.31339416259794</v>
          </cell>
          <cell r="BA559">
            <v>450.9079624803673</v>
          </cell>
          <cell r="BB559">
            <v>581.86657795988799</v>
          </cell>
          <cell r="BC559">
            <v>1984.8024298606861</v>
          </cell>
          <cell r="BD559">
            <v>587.20152332688019</v>
          </cell>
          <cell r="BE559">
            <v>683.31440568254811</v>
          </cell>
          <cell r="BF559">
            <v>668.68104897923399</v>
          </cell>
          <cell r="BG559">
            <v>630.3679620797036</v>
          </cell>
          <cell r="BH559">
            <v>2569.5649400683656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Financials"/>
      <sheetName val="EBITDA bridge"/>
      <sheetName val="HVA INfo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Restated"/>
      <sheetName val="Conso USD (2)"/>
      <sheetName val="Conso USD"/>
      <sheetName val="Conso THB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>
        <row r="2">
          <cell r="X2">
            <v>31.087</v>
          </cell>
        </row>
        <row r="276">
          <cell r="AL276">
            <v>861798.96501217899</v>
          </cell>
          <cell r="AM276">
            <v>3413576.32124794</v>
          </cell>
        </row>
        <row r="300">
          <cell r="AL300">
            <v>338067.66734830121</v>
          </cell>
          <cell r="AM300">
            <v>1314935.6728557539</v>
          </cell>
        </row>
        <row r="303">
          <cell r="AL303">
            <v>268982.66999999993</v>
          </cell>
          <cell r="AM303">
            <v>1137402.2999999998</v>
          </cell>
        </row>
        <row r="313">
          <cell r="AL313">
            <v>311912.96412008896</v>
          </cell>
          <cell r="AM313">
            <v>1157682.9811599548</v>
          </cell>
        </row>
        <row r="316">
          <cell r="AM316">
            <v>2975256.3935631001</v>
          </cell>
          <cell r="CK316">
            <v>2621164.8173499056</v>
          </cell>
        </row>
        <row r="317">
          <cell r="AM317">
            <v>1902449.2092872588</v>
          </cell>
        </row>
        <row r="318">
          <cell r="AM318">
            <v>2145891.6724132891</v>
          </cell>
        </row>
        <row r="319">
          <cell r="CK319">
            <v>2939371.0713615427</v>
          </cell>
        </row>
        <row r="321">
          <cell r="AL321">
            <v>1780762.266480569</v>
          </cell>
          <cell r="AM321">
            <v>7023597.2752636494</v>
          </cell>
          <cell r="BL321">
            <v>1463061.3865522</v>
          </cell>
        </row>
        <row r="562">
          <cell r="CK562">
            <v>1775.2086912233751</v>
          </cell>
        </row>
        <row r="565">
          <cell r="CK565">
            <v>2749.8204666517595</v>
          </cell>
        </row>
        <row r="567">
          <cell r="BL567">
            <v>2320.2506543245431</v>
          </cell>
        </row>
      </sheetData>
      <sheetData sheetId="4"/>
      <sheetData sheetId="5"/>
      <sheetData sheetId="6">
        <row r="16">
          <cell r="AL16">
            <v>71.16572795287658</v>
          </cell>
        </row>
      </sheetData>
      <sheetData sheetId="7"/>
      <sheetData sheetId="8"/>
      <sheetData sheetId="9">
        <row r="15">
          <cell r="AC15">
            <v>12997.451336197175</v>
          </cell>
        </row>
      </sheetData>
      <sheetData sheetId="10"/>
      <sheetData sheetId="11"/>
      <sheetData sheetId="12">
        <row r="3">
          <cell r="W3">
            <v>7023.597275263648</v>
          </cell>
        </row>
      </sheetData>
      <sheetData sheetId="13"/>
      <sheetData sheetId="14"/>
      <sheetData sheetId="15">
        <row r="21">
          <cell r="B21">
            <v>6.7871282598298069E-2</v>
          </cell>
        </row>
      </sheetData>
      <sheetData sheetId="16"/>
      <sheetData sheetId="17"/>
      <sheetData sheetId="18">
        <row r="1">
          <cell r="G1">
            <v>34.286106172839489</v>
          </cell>
        </row>
      </sheetData>
      <sheetData sheetId="19">
        <row r="10">
          <cell r="B10">
            <v>57478.802695463004</v>
          </cell>
        </row>
      </sheetData>
      <sheetData sheetId="20">
        <row r="14">
          <cell r="G14">
            <v>-50494.95653706789</v>
          </cell>
        </row>
      </sheetData>
      <sheetData sheetId="21">
        <row r="6">
          <cell r="B6">
            <v>1052752.5808219179</v>
          </cell>
        </row>
      </sheetData>
      <sheetData sheetId="22">
        <row r="7">
          <cell r="B7">
            <v>376022.904109589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>
        <row r="7">
          <cell r="B7">
            <v>732751.01369863015</v>
          </cell>
        </row>
      </sheetData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EBITDA bridge"/>
      <sheetName val="HVA INfo"/>
      <sheetName val="MDA table"/>
      <sheetName val="Sheet2"/>
      <sheetName val="Analysis of Core EPS"/>
      <sheetName val="EBITDA table (VJ)"/>
      <sheetName val="Sheet1"/>
      <sheetName val="Financials"/>
      <sheetName val="Exch rates"/>
      <sheetName val="Conso_table"/>
      <sheetName val="Restated"/>
      <sheetName val="Conso THB"/>
      <sheetName val="Conso USD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 refreshError="1"/>
      <sheetData sheetId="1" refreshError="1"/>
      <sheetData sheetId="2" refreshError="1"/>
      <sheetData sheetId="3" refreshError="1">
        <row r="2">
          <cell r="AK2">
            <v>33.756192817679548</v>
          </cell>
        </row>
        <row r="272">
          <cell r="AK272">
            <v>875624.51937526779</v>
          </cell>
        </row>
        <row r="296">
          <cell r="AK296">
            <v>331666.50375002093</v>
          </cell>
        </row>
        <row r="299">
          <cell r="AK299">
            <v>267060.76</v>
          </cell>
        </row>
        <row r="309">
          <cell r="AK309">
            <v>327177.07949471008</v>
          </cell>
        </row>
        <row r="317">
          <cell r="AK317">
            <v>1801528.8626199989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By company"/>
      <sheetName val="PTA Asia"/>
      <sheetName val="PTA Asia (Ratio of NCE) "/>
      <sheetName val="EBITDA bridge"/>
      <sheetName val="Financials"/>
      <sheetName val="HVA INfo"/>
      <sheetName val="Analysis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 refreshError="1"/>
      <sheetData sheetId="1" refreshError="1"/>
      <sheetData sheetId="2" refreshError="1"/>
      <sheetData sheetId="3" refreshError="1">
        <row r="3">
          <cell r="AN3">
            <v>35.646999999999998</v>
          </cell>
        </row>
        <row r="299">
          <cell r="AN299">
            <v>903347.96000033338</v>
          </cell>
        </row>
        <row r="323">
          <cell r="AN323">
            <v>342339.04000454285</v>
          </cell>
        </row>
        <row r="326">
          <cell r="AN326">
            <v>282255.61</v>
          </cell>
        </row>
        <row r="341">
          <cell r="AN341">
            <v>236828.30999711098</v>
          </cell>
        </row>
        <row r="349">
          <cell r="AN349">
            <v>1764770.9200019871</v>
          </cell>
        </row>
        <row r="574">
          <cell r="AN574">
            <v>166.02479302521954</v>
          </cell>
        </row>
        <row r="616">
          <cell r="AN616">
            <v>533.72233913795196</v>
          </cell>
        </row>
        <row r="617">
          <cell r="AN617">
            <v>483.2373484050687</v>
          </cell>
        </row>
        <row r="618">
          <cell r="AN618">
            <v>586.6600232483222</v>
          </cell>
        </row>
        <row r="621">
          <cell r="AN621">
            <v>1603.6197107913426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20">
          <cell r="B20">
            <v>65.700283333800883</v>
          </cell>
        </row>
        <row r="127">
          <cell r="B127">
            <v>102.8017286534303</v>
          </cell>
        </row>
        <row r="128">
          <cell r="B128">
            <v>112.28843635942772</v>
          </cell>
        </row>
        <row r="129">
          <cell r="B129">
            <v>59.091157121504764</v>
          </cell>
        </row>
        <row r="130">
          <cell r="B130">
            <v>147.40607511276099</v>
          </cell>
        </row>
        <row r="131">
          <cell r="B131">
            <v>580.01536341336362</v>
          </cell>
        </row>
        <row r="132">
          <cell r="B132">
            <v>483.38760602768599</v>
          </cell>
        </row>
        <row r="133">
          <cell r="B133">
            <v>118.62938979910072</v>
          </cell>
        </row>
      </sheetData>
      <sheetData sheetId="21" refreshError="1"/>
      <sheetData sheetId="22" refreshError="1">
        <row r="1">
          <cell r="B1">
            <v>35.646999999999998</v>
          </cell>
        </row>
        <row r="50">
          <cell r="B50">
            <v>32361.365919898959</v>
          </cell>
        </row>
      </sheetData>
      <sheetData sheetId="23" refreshError="1">
        <row r="1">
          <cell r="B1">
            <v>35.646999999999998</v>
          </cell>
        </row>
        <row r="58">
          <cell r="B58">
            <v>18785.142383450289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B1">
            <v>35.646999999999998</v>
          </cell>
        </row>
        <row r="84">
          <cell r="B84">
            <v>13551.300825668235</v>
          </cell>
        </row>
      </sheetData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Payback"/>
      <sheetName val="8 Qs"/>
      <sheetName val="Summary"/>
      <sheetName val="Technon PET consumption_11Oct16"/>
      <sheetName val="By company"/>
      <sheetName val="PTA Asia"/>
      <sheetName val="PTA Asia (Ratio of NCE) "/>
      <sheetName val="Analysis"/>
      <sheetName val="EBITDA bridge"/>
      <sheetName val="Financials"/>
      <sheetName val="HVA INfo"/>
      <sheetName val="MDA table"/>
      <sheetName val="Sheet2"/>
      <sheetName val="Analysis of Core EP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By Company Data"/>
      <sheetName val="HVA_Comm"/>
      <sheetName val="By Segment"/>
      <sheetName val="By Region"/>
      <sheetName val="Workings"/>
      <sheetName val="Feedstock"/>
      <sheetName val="loans to"/>
      <sheetName val="EBITDA table"/>
    </sheetNames>
    <sheetDataSet>
      <sheetData sheetId="0"/>
      <sheetData sheetId="1"/>
      <sheetData sheetId="2"/>
      <sheetData sheetId="3"/>
      <sheetData sheetId="4">
        <row r="2">
          <cell r="Z2">
            <v>29.855</v>
          </cell>
        </row>
        <row r="296">
          <cell r="AP296">
            <v>987108.48999482277</v>
          </cell>
        </row>
        <row r="320">
          <cell r="AP320">
            <v>352058.5699974859</v>
          </cell>
        </row>
        <row r="323">
          <cell r="AP323">
            <v>305086.90899999999</v>
          </cell>
        </row>
        <row r="338">
          <cell r="AP338">
            <v>735321.15097752993</v>
          </cell>
        </row>
        <row r="345">
          <cell r="AP345">
            <v>2379575.1199698388</v>
          </cell>
        </row>
        <row r="566">
          <cell r="AP566">
            <v>507.80881179120132</v>
          </cell>
        </row>
        <row r="569">
          <cell r="AO569">
            <v>194.40352154189384</v>
          </cell>
          <cell r="AP569">
            <v>189.14981450684931</v>
          </cell>
        </row>
        <row r="616">
          <cell r="AP616">
            <v>552.4711324718088</v>
          </cell>
        </row>
        <row r="617">
          <cell r="AP617">
            <v>598.06706457081748</v>
          </cell>
        </row>
        <row r="618">
          <cell r="AP618">
            <v>727.31531170370738</v>
          </cell>
        </row>
        <row r="621">
          <cell r="AP621">
            <v>1877.8535087463338</v>
          </cell>
        </row>
      </sheetData>
      <sheetData sheetId="5"/>
      <sheetData sheetId="6"/>
      <sheetData sheetId="7"/>
      <sheetData sheetId="8"/>
      <sheetData sheetId="9">
        <row r="20">
          <cell r="AA20">
            <v>-15.77</v>
          </cell>
        </row>
      </sheetData>
      <sheetData sheetId="10"/>
      <sheetData sheetId="11">
        <row r="15">
          <cell r="Q15">
            <v>4693.2541223214575</v>
          </cell>
        </row>
      </sheetData>
      <sheetData sheetId="12"/>
      <sheetData sheetId="13"/>
      <sheetData sheetId="14">
        <row r="3">
          <cell r="I3">
            <v>6767.4421587830802</v>
          </cell>
        </row>
      </sheetData>
      <sheetData sheetId="15"/>
      <sheetData sheetId="16"/>
      <sheetData sheetId="17"/>
      <sheetData sheetId="18">
        <row r="1">
          <cell r="B1">
            <v>34.829500000000003</v>
          </cell>
        </row>
      </sheetData>
      <sheetData sheetId="19"/>
      <sheetData sheetId="20"/>
      <sheetData sheetId="21">
        <row r="1">
          <cell r="B1">
            <v>34.829500000000003</v>
          </cell>
        </row>
        <row r="127">
          <cell r="B127">
            <v>104.19100502142646</v>
          </cell>
        </row>
        <row r="128">
          <cell r="B128">
            <v>106.58511979341239</v>
          </cell>
        </row>
        <row r="129">
          <cell r="B129">
            <v>87.883378386048179</v>
          </cell>
        </row>
        <row r="130">
          <cell r="B130">
            <v>185.44827069865545</v>
          </cell>
        </row>
        <row r="131">
          <cell r="B131">
            <v>717.89060928297681</v>
          </cell>
        </row>
        <row r="132">
          <cell r="B132">
            <v>563.7354470129103</v>
          </cell>
        </row>
        <row r="133">
          <cell r="B133">
            <v>112.11961449834882</v>
          </cell>
        </row>
        <row r="146">
          <cell r="B146">
            <v>977.22236322309641</v>
          </cell>
        </row>
        <row r="148">
          <cell r="B148">
            <v>766.9884158109744</v>
          </cell>
          <cell r="C148">
            <v>716.2831270185286</v>
          </cell>
        </row>
      </sheetData>
      <sheetData sheetId="22">
        <row r="14">
          <cell r="G14">
            <v>-50494.95653706789</v>
          </cell>
        </row>
      </sheetData>
      <sheetData sheetId="23">
        <row r="1">
          <cell r="G1">
            <v>35.255600000000001</v>
          </cell>
        </row>
      </sheetData>
      <sheetData sheetId="24">
        <row r="58">
          <cell r="B58">
            <v>17671.243923598511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>
        <row r="101">
          <cell r="B101">
            <v>26799.199368211481</v>
          </cell>
        </row>
      </sheetData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Proforma sales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/>
      <sheetData sheetId="4">
        <row r="2">
          <cell r="R2">
            <v>31.701000000000001</v>
          </cell>
        </row>
        <row r="340">
          <cell r="AR340">
            <v>3223443.1997856665</v>
          </cell>
          <cell r="DR340">
            <v>2805397.463340302</v>
          </cell>
        </row>
        <row r="341">
          <cell r="AR341">
            <v>2456160.9525352935</v>
          </cell>
        </row>
        <row r="342">
          <cell r="AR342">
            <v>3049322.5131890853</v>
          </cell>
        </row>
        <row r="343">
          <cell r="DR343">
            <v>4270011.5020013461</v>
          </cell>
        </row>
        <row r="345">
          <cell r="CE345">
            <v>1653517.7001683977</v>
          </cell>
        </row>
        <row r="569">
          <cell r="AJ569">
            <v>240.0018257200158</v>
          </cell>
          <cell r="AK569">
            <v>175.28669607002863</v>
          </cell>
          <cell r="AM569">
            <v>799.10076365528016</v>
          </cell>
          <cell r="AQ569">
            <v>181.21511272718598</v>
          </cell>
          <cell r="AR569">
            <v>730.79324180114872</v>
          </cell>
        </row>
        <row r="616">
          <cell r="AI616">
            <v>548.45632560812396</v>
          </cell>
          <cell r="AJ616">
            <v>616.01513606546996</v>
          </cell>
          <cell r="AK616">
            <v>547.61873684027398</v>
          </cell>
          <cell r="AL616">
            <v>540.48240308804316</v>
          </cell>
          <cell r="AM616">
            <v>2252.5726016019107</v>
          </cell>
          <cell r="AQ616">
            <v>531.83590786010814</v>
          </cell>
          <cell r="AR616">
            <v>2200.6439595972492</v>
          </cell>
          <cell r="DI616">
            <v>430.10288021879092</v>
          </cell>
          <cell r="DJ616">
            <v>514.3168981732631</v>
          </cell>
          <cell r="DK616">
            <v>453.96683286441925</v>
          </cell>
          <cell r="DL616">
            <v>376.82207996690181</v>
          </cell>
        </row>
        <row r="617">
          <cell r="AI617">
            <v>535.61234674784077</v>
          </cell>
          <cell r="AJ617">
            <v>550.61959777100537</v>
          </cell>
          <cell r="AK617">
            <v>507.86978400069376</v>
          </cell>
          <cell r="AL617">
            <v>478.52745070207629</v>
          </cell>
          <cell r="AM617">
            <v>2072.6291792216161</v>
          </cell>
          <cell r="AQ617">
            <v>576.35341972748336</v>
          </cell>
          <cell r="AR617">
            <v>2300.146257114649</v>
          </cell>
        </row>
        <row r="618">
          <cell r="AI618">
            <v>559.62567394996643</v>
          </cell>
          <cell r="AJ618">
            <v>675.71153276272912</v>
          </cell>
          <cell r="AK618">
            <v>708.44410554492151</v>
          </cell>
          <cell r="AL618">
            <v>576.2967191185337</v>
          </cell>
          <cell r="AM618">
            <v>2520.0780313761506</v>
          </cell>
          <cell r="AQ618">
            <v>736.72056022703669</v>
          </cell>
          <cell r="AR618">
            <v>2714.3331304945746</v>
          </cell>
        </row>
        <row r="619">
          <cell r="DI619">
            <v>624.24559388632042</v>
          </cell>
          <cell r="DJ619">
            <v>729.81214883703592</v>
          </cell>
          <cell r="DK619">
            <v>767.78029630261472</v>
          </cell>
          <cell r="DL619">
            <v>627.98242762578889</v>
          </cell>
        </row>
        <row r="621">
          <cell r="BV621">
            <v>589.34587220081994</v>
          </cell>
          <cell r="BW621">
            <v>598.21721958890532</v>
          </cell>
          <cell r="BX621">
            <v>542.18549721885529</v>
          </cell>
          <cell r="BY621">
            <v>590.50206531596245</v>
          </cell>
        </row>
        <row r="1564">
          <cell r="R1564">
            <v>131.40867929688841</v>
          </cell>
        </row>
        <row r="1588">
          <cell r="R1588">
            <v>32.489628213967784</v>
          </cell>
        </row>
        <row r="1591">
          <cell r="R1591">
            <v>193.09774393094713</v>
          </cell>
          <cell r="S1591">
            <v>147.87355473382178</v>
          </cell>
          <cell r="X1591">
            <v>2.4097793539423602</v>
          </cell>
          <cell r="Y1591">
            <v>8.0163412896318782</v>
          </cell>
          <cell r="Z1591">
            <v>3.5813448105126962</v>
          </cell>
          <cell r="AA1591">
            <v>10.465789968728032</v>
          </cell>
          <cell r="AB1591">
            <v>3.3164219560268227</v>
          </cell>
          <cell r="AC1591">
            <v>25.379898024899425</v>
          </cell>
          <cell r="AD1591">
            <v>4.0771033865600863</v>
          </cell>
          <cell r="AE1591">
            <v>2.660665623501977</v>
          </cell>
          <cell r="AF1591">
            <v>6.3784171641595115</v>
          </cell>
          <cell r="AG1591">
            <v>5.7104072722290322</v>
          </cell>
          <cell r="AH1591">
            <v>18.826593446450609</v>
          </cell>
          <cell r="AI1591">
            <v>4.0637965191204071</v>
          </cell>
          <cell r="AJ1591">
            <v>7.8925033233522566</v>
          </cell>
          <cell r="AK1591">
            <v>6.3039849896076818</v>
          </cell>
          <cell r="AL1591">
            <v>6.34556507628999</v>
          </cell>
          <cell r="AM1591">
            <v>24.605849908370335</v>
          </cell>
          <cell r="AR1591">
            <v>41.925121243969556</v>
          </cell>
        </row>
        <row r="1606">
          <cell r="R1606">
            <v>41.316081313266238</v>
          </cell>
        </row>
        <row r="1608">
          <cell r="R1608">
            <v>-0.88328075709779208</v>
          </cell>
          <cell r="S1608">
            <v>-7.3450570061678802</v>
          </cell>
          <cell r="X1608">
            <v>4.2418554672532256</v>
          </cell>
          <cell r="Y1608">
            <v>-1.9080532800000534</v>
          </cell>
          <cell r="Z1608">
            <v>2.0999749900000722</v>
          </cell>
          <cell r="AA1608">
            <v>-1.7190014800000426</v>
          </cell>
          <cell r="AB1608">
            <v>0.36608365999993497</v>
          </cell>
          <cell r="AC1608">
            <v>-1.160996110000089</v>
          </cell>
          <cell r="AD1608">
            <v>-1.2728927100000651</v>
          </cell>
          <cell r="AE1608">
            <v>-1.919701199999869</v>
          </cell>
          <cell r="AF1608">
            <v>-0.58148603000001053</v>
          </cell>
          <cell r="AG1608">
            <v>-2.4031331799999998</v>
          </cell>
          <cell r="AH1608">
            <v>-6.1772131199999443</v>
          </cell>
          <cell r="AI1608">
            <v>-5.9592884880293582</v>
          </cell>
          <cell r="AJ1608">
            <v>3.7813150530473973</v>
          </cell>
          <cell r="AK1608">
            <v>3.9778501943038069</v>
          </cell>
          <cell r="AL1608">
            <v>-0.39164560845517005</v>
          </cell>
          <cell r="AM1608">
            <v>1.4082311508666761</v>
          </cell>
          <cell r="AN1608">
            <v>0.7841917134648636</v>
          </cell>
          <cell r="AO1608">
            <v>-0.18144297228281947</v>
          </cell>
          <cell r="AP1608">
            <v>5.081616844669</v>
          </cell>
          <cell r="AQ1608">
            <v>7.1300622959195525</v>
          </cell>
          <cell r="AR1608">
            <v>12.814427881770596</v>
          </cell>
          <cell r="CR1608">
            <v>-0.88328075709779208</v>
          </cell>
          <cell r="CS1608">
            <v>-7.3450570061678802</v>
          </cell>
          <cell r="CX1608">
            <v>4.2418554672532256</v>
          </cell>
          <cell r="CY1608">
            <v>-1.9080532800000534</v>
          </cell>
          <cell r="CZ1608">
            <v>2.0999749900000722</v>
          </cell>
          <cell r="DA1608">
            <v>-1.7190014800000426</v>
          </cell>
          <cell r="DB1608">
            <v>0.36608365999993497</v>
          </cell>
          <cell r="DC1608">
            <v>-1.160996110000089</v>
          </cell>
          <cell r="DD1608">
            <v>-1.2728927100000651</v>
          </cell>
          <cell r="DE1608">
            <v>-1.919701199999869</v>
          </cell>
          <cell r="DF1608">
            <v>-0.58148603000001053</v>
          </cell>
          <cell r="DG1608">
            <v>-2.4031331799999998</v>
          </cell>
          <cell r="DH1608">
            <v>-6.1772131199999443</v>
          </cell>
          <cell r="DI1608">
            <v>-5.9592884880293582</v>
          </cell>
          <cell r="DJ1608">
            <v>3.7813150530473973</v>
          </cell>
          <cell r="DK1608">
            <v>3.9778501943038069</v>
          </cell>
          <cell r="DL1608">
            <v>-0.39164560845517005</v>
          </cell>
          <cell r="DM1608">
            <v>1.4082311508666761</v>
          </cell>
          <cell r="DN1608">
            <v>0.7841917134648636</v>
          </cell>
          <cell r="DO1608">
            <v>-0.18144297228281947</v>
          </cell>
          <cell r="DP1608">
            <v>5.081616844669</v>
          </cell>
          <cell r="DQ1608">
            <v>7.1300622959195525</v>
          </cell>
          <cell r="DR1608">
            <v>12.814427881770596</v>
          </cell>
        </row>
        <row r="1609">
          <cell r="R1609">
            <v>253.2620350147468</v>
          </cell>
          <cell r="S1609">
            <v>252.06194925989772</v>
          </cell>
          <cell r="X1609">
            <v>73.056133558812434</v>
          </cell>
          <cell r="Y1609">
            <v>17.805893945846531</v>
          </cell>
          <cell r="Z1609">
            <v>48.046386078520499</v>
          </cell>
          <cell r="AA1609">
            <v>35.18920148660029</v>
          </cell>
          <cell r="AB1609">
            <v>35.124607952918467</v>
          </cell>
          <cell r="AC1609">
            <v>136.16608946388578</v>
          </cell>
          <cell r="AD1609">
            <v>33.431555826359812</v>
          </cell>
          <cell r="AE1609">
            <v>34.481522324290651</v>
          </cell>
          <cell r="AF1609">
            <v>26.710300503443179</v>
          </cell>
          <cell r="AG1609">
            <v>45.478626111494897</v>
          </cell>
          <cell r="AH1609">
            <v>140.10200476558853</v>
          </cell>
          <cell r="AI1609">
            <v>26.148297708632825</v>
          </cell>
          <cell r="AJ1609">
            <v>44.194012296020958</v>
          </cell>
          <cell r="AK1609">
            <v>54.87941481064523</v>
          </cell>
          <cell r="AL1609">
            <v>49.452401452614531</v>
          </cell>
          <cell r="AM1609">
            <v>174.67412626791352</v>
          </cell>
          <cell r="AN1609">
            <v>53.77401623902982</v>
          </cell>
          <cell r="AO1609">
            <v>69.666521751708245</v>
          </cell>
          <cell r="AP1609">
            <v>69.616787217868676</v>
          </cell>
          <cell r="AQ1609">
            <v>49.949481440383146</v>
          </cell>
          <cell r="AR1609">
            <v>243.00680664898988</v>
          </cell>
          <cell r="CR1609">
            <v>224.48460652980657</v>
          </cell>
          <cell r="CS1609">
            <v>205.04710172922285</v>
          </cell>
          <cell r="CX1609">
            <v>38.970206291350451</v>
          </cell>
          <cell r="CY1609">
            <v>9.4386491719553334</v>
          </cell>
          <cell r="CZ1609">
            <v>27.589123592769159</v>
          </cell>
          <cell r="DA1609">
            <v>26.424231815052448</v>
          </cell>
          <cell r="DB1609">
            <v>17.583596050536872</v>
          </cell>
          <cell r="DC1609">
            <v>81.035600630313823</v>
          </cell>
          <cell r="DD1609">
            <v>18.016004492638118</v>
          </cell>
          <cell r="DE1609">
            <v>19.586519716521231</v>
          </cell>
          <cell r="DF1609">
            <v>15.180202991682325</v>
          </cell>
          <cell r="DG1609">
            <v>27.96279399946047</v>
          </cell>
          <cell r="DH1609">
            <v>80.745521200302136</v>
          </cell>
          <cell r="DI1609">
            <v>10.324335641292318</v>
          </cell>
          <cell r="DJ1609">
            <v>18.681228219559749</v>
          </cell>
          <cell r="DK1609">
            <v>28.891990133844121</v>
          </cell>
          <cell r="DL1609">
            <v>24.083896493410279</v>
          </cell>
          <cell r="DM1609">
            <v>81.981450488106461</v>
          </cell>
          <cell r="DN1609">
            <v>28.15826702413824</v>
          </cell>
          <cell r="DO1609">
            <v>41.526924791024179</v>
          </cell>
          <cell r="DP1609">
            <v>40.556893057092985</v>
          </cell>
          <cell r="DQ1609">
            <v>25.745606998768881</v>
          </cell>
          <cell r="DR1609">
            <v>135.98769187102431</v>
          </cell>
        </row>
        <row r="1610">
          <cell r="R1610">
            <v>103.54992109551358</v>
          </cell>
          <cell r="S1610">
            <v>159.22817184283969</v>
          </cell>
          <cell r="X1610">
            <v>106.59526964009885</v>
          </cell>
          <cell r="Y1610">
            <v>14.573344277766534</v>
          </cell>
          <cell r="Z1610">
            <v>23.689305381249589</v>
          </cell>
          <cell r="AA1610">
            <v>14.858735911069862</v>
          </cell>
          <cell r="AB1610">
            <v>15.034081139635681</v>
          </cell>
          <cell r="AC1610">
            <v>68.155466709721679</v>
          </cell>
          <cell r="AD1610">
            <v>30.957376136886893</v>
          </cell>
          <cell r="AE1610">
            <v>41.971876733001949</v>
          </cell>
          <cell r="AF1610">
            <v>42.355061497971725</v>
          </cell>
          <cell r="AG1610">
            <v>20.571112739476831</v>
          </cell>
          <cell r="AH1610">
            <v>135.85542710733742</v>
          </cell>
          <cell r="AI1610">
            <v>38.460039849206112</v>
          </cell>
          <cell r="AJ1610">
            <v>39.350816783494018</v>
          </cell>
          <cell r="AK1610">
            <v>23.295419848737016</v>
          </cell>
          <cell r="AL1610">
            <v>24.786682989601296</v>
          </cell>
          <cell r="AM1610">
            <v>125.89295947103844</v>
          </cell>
          <cell r="AN1610">
            <v>31.575538059452636</v>
          </cell>
          <cell r="AO1610">
            <v>57.009332308959635</v>
          </cell>
          <cell r="AP1610">
            <v>47.86740647958819</v>
          </cell>
          <cell r="AQ1610">
            <v>48.250758567878314</v>
          </cell>
          <cell r="AR1610">
            <v>184.70303541587879</v>
          </cell>
        </row>
        <row r="1611">
          <cell r="R1611">
            <v>40.616895887711379</v>
          </cell>
          <cell r="S1611">
            <v>142.63047070236132</v>
          </cell>
          <cell r="X1611">
            <v>281.64903670398127</v>
          </cell>
          <cell r="Y1611">
            <v>59.166602619753306</v>
          </cell>
          <cell r="Z1611">
            <v>61.224318062899947</v>
          </cell>
          <cell r="AA1611">
            <v>77.299562763555855</v>
          </cell>
          <cell r="AB1611">
            <v>75.805525153995603</v>
          </cell>
          <cell r="AC1611">
            <v>273.49600860020473</v>
          </cell>
          <cell r="AD1611">
            <v>75.348091100071514</v>
          </cell>
          <cell r="AE1611">
            <v>76.550129117717887</v>
          </cell>
          <cell r="AF1611">
            <v>66.658402347611968</v>
          </cell>
          <cell r="AG1611">
            <v>73.783991513195303</v>
          </cell>
          <cell r="AH1611">
            <v>292.34061407859667</v>
          </cell>
          <cell r="AI1611">
            <v>81.226886766929624</v>
          </cell>
          <cell r="AJ1611">
            <v>103.58302097667982</v>
          </cell>
          <cell r="AK1611">
            <v>89.05004972539912</v>
          </cell>
          <cell r="AL1611">
            <v>65.994514457573999</v>
          </cell>
          <cell r="AM1611">
            <v>339.85447192658262</v>
          </cell>
          <cell r="AN1611">
            <v>49.419094238711445</v>
          </cell>
          <cell r="AO1611">
            <v>92.419261185627732</v>
          </cell>
          <cell r="AP1611">
            <v>99.187564846423427</v>
          </cell>
          <cell r="AQ1611">
            <v>106.72194961898073</v>
          </cell>
          <cell r="AR1611">
            <v>347.74786988974336</v>
          </cell>
        </row>
        <row r="1612">
          <cell r="CR1612">
            <v>144.16681698322498</v>
          </cell>
          <cell r="CS1612">
            <v>287.78755941116924</v>
          </cell>
          <cell r="CX1612">
            <v>309.19712672315256</v>
          </cell>
          <cell r="CY1612">
            <v>50.321964298713937</v>
          </cell>
          <cell r="CZ1612">
            <v>58.785717914866197</v>
          </cell>
          <cell r="DA1612">
            <v>63.334842230107753</v>
          </cell>
          <cell r="DB1612">
            <v>54.64109862085396</v>
          </cell>
          <cell r="DC1612">
            <v>227.08362306454183</v>
          </cell>
          <cell r="DD1612">
            <v>64.537897320579503</v>
          </cell>
          <cell r="DE1612">
            <v>65.80757090056396</v>
          </cell>
          <cell r="DF1612">
            <v>66.487033434889696</v>
          </cell>
          <cell r="DG1612">
            <v>46.170019395821413</v>
          </cell>
          <cell r="DH1612">
            <v>243.0025210518545</v>
          </cell>
          <cell r="DI1612">
            <v>57.234634605503132</v>
          </cell>
          <cell r="DJ1612">
            <v>84.688865418262225</v>
          </cell>
          <cell r="DK1612">
            <v>63.649591322488462</v>
          </cell>
          <cell r="DL1612">
            <v>40.197016729691306</v>
          </cell>
          <cell r="DM1612">
            <v>245.77010807594513</v>
          </cell>
          <cell r="DN1612">
            <v>37.118640031241959</v>
          </cell>
          <cell r="DO1612">
            <v>69.848906369554754</v>
          </cell>
          <cell r="DP1612">
            <v>77.411913411192202</v>
          </cell>
          <cell r="DQ1612">
            <v>82.234499863384897</v>
          </cell>
          <cell r="DR1612">
            <v>266.61395967537379</v>
          </cell>
        </row>
        <row r="1613">
          <cell r="BF1613">
            <v>61.085930664706659</v>
          </cell>
          <cell r="BK1613">
            <v>113.13310688838953</v>
          </cell>
          <cell r="BP1613">
            <v>169.6983410789565</v>
          </cell>
        </row>
        <row r="1614">
          <cell r="R1614">
            <v>397.42885199797178</v>
          </cell>
          <cell r="BE1614">
            <v>28.777428484940252</v>
          </cell>
          <cell r="BL1614">
            <v>31.785227372697101</v>
          </cell>
          <cell r="BM1614">
            <v>46.585168015034682</v>
          </cell>
          <cell r="BN1614">
            <v>37.588426116065818</v>
          </cell>
          <cell r="BO1614">
            <v>53.739519575158909</v>
          </cell>
          <cell r="BQ1614">
            <v>57.183121250100605</v>
          </cell>
          <cell r="BR1614">
            <v>67.609437557925304</v>
          </cell>
          <cell r="BS1614">
            <v>54.056527922454862</v>
          </cell>
          <cell r="BT1614">
            <v>65.700916968885139</v>
          </cell>
          <cell r="BU1614">
            <v>244.55000369936593</v>
          </cell>
          <cell r="BV1614">
            <v>78.276254077973121</v>
          </cell>
          <cell r="BW1614">
            <v>83.757756418372836</v>
          </cell>
          <cell r="BX1614">
            <v>74.683302928448796</v>
          </cell>
          <cell r="BY1614">
            <v>75.952685676688233</v>
          </cell>
          <cell r="BZ1614">
            <v>312.66999910148297</v>
          </cell>
          <cell r="CA1614">
            <v>69.491741481813705</v>
          </cell>
          <cell r="CB1614">
            <v>107.71928408571668</v>
          </cell>
          <cell r="CC1614">
            <v>98.702952075595107</v>
          </cell>
          <cell r="CD1614">
            <v>96.942082765088429</v>
          </cell>
          <cell r="CE1614">
            <v>372.85606040821386</v>
          </cell>
        </row>
      </sheetData>
      <sheetData sheetId="5"/>
      <sheetData sheetId="6"/>
      <sheetData sheetId="7">
        <row r="11">
          <cell r="K11">
            <v>1626.5558577096563</v>
          </cell>
        </row>
      </sheetData>
      <sheetData sheetId="8">
        <row r="18">
          <cell r="AR18">
            <v>-4.9044275586590187</v>
          </cell>
        </row>
      </sheetData>
      <sheetData sheetId="9"/>
      <sheetData sheetId="10"/>
      <sheetData sheetId="11"/>
      <sheetData sheetId="12">
        <row r="5">
          <cell r="AG5">
            <v>8728.9266655100455</v>
          </cell>
        </row>
      </sheetData>
      <sheetData sheetId="13"/>
      <sheetData sheetId="14"/>
      <sheetData sheetId="15"/>
      <sheetData sheetId="16">
        <row r="3">
          <cell r="G3">
            <v>8728.9266655100455</v>
          </cell>
        </row>
      </sheetData>
      <sheetData sheetId="17"/>
      <sheetData sheetId="18"/>
      <sheetData sheetId="19">
        <row r="37">
          <cell r="G37">
            <v>8728926.6655100454</v>
          </cell>
        </row>
      </sheetData>
      <sheetData sheetId="20">
        <row r="1">
          <cell r="B1">
            <v>35.389843548387091</v>
          </cell>
        </row>
      </sheetData>
      <sheetData sheetId="21"/>
      <sheetData sheetId="22"/>
      <sheetData sheetId="23">
        <row r="1">
          <cell r="B1">
            <v>35.389843548387091</v>
          </cell>
        </row>
        <row r="127">
          <cell r="B127">
            <v>100.01973175725988</v>
          </cell>
          <cell r="D127">
            <v>108.79999461773002</v>
          </cell>
          <cell r="G127">
            <v>419.07920313729392</v>
          </cell>
          <cell r="H127">
            <v>431.17697469643218</v>
          </cell>
          <cell r="M127">
            <v>104.88902389830322</v>
          </cell>
          <cell r="Y127">
            <v>119.1988443053407</v>
          </cell>
          <cell r="AK127">
            <v>98.289111875058254</v>
          </cell>
        </row>
        <row r="128">
          <cell r="B128">
            <v>106.10111228030649</v>
          </cell>
          <cell r="D128">
            <v>103.19757643049701</v>
          </cell>
          <cell r="G128">
            <v>444.30593599057943</v>
          </cell>
          <cell r="H128">
            <v>416.99827557983491</v>
          </cell>
          <cell r="M128">
            <v>103.93551144234401</v>
          </cell>
          <cell r="Y128">
            <v>116.43560453814429</v>
          </cell>
          <cell r="AK128">
            <v>93.429583168849618</v>
          </cell>
        </row>
        <row r="129">
          <cell r="B129">
            <v>89.832421944957105</v>
          </cell>
          <cell r="D129">
            <v>68.611037417521402</v>
          </cell>
          <cell r="G129">
            <v>306.57468657597593</v>
          </cell>
          <cell r="H129">
            <v>259.62898255801394</v>
          </cell>
          <cell r="M129">
            <v>72.445800007290288</v>
          </cell>
          <cell r="Y129">
            <v>71.775149679982391</v>
          </cell>
          <cell r="AK129">
            <v>46.796995453219864</v>
          </cell>
        </row>
        <row r="130">
          <cell r="B130">
            <v>147.02139096733828</v>
          </cell>
          <cell r="D130">
            <v>127.65904371152914</v>
          </cell>
          <cell r="G130">
            <v>657.68894477249</v>
          </cell>
          <cell r="H130">
            <v>638.99764369673437</v>
          </cell>
          <cell r="M130">
            <v>135.862551586351</v>
          </cell>
          <cell r="Y130">
            <v>184.827481300805</v>
          </cell>
          <cell r="AK130">
            <v>190.64856709804923</v>
          </cell>
        </row>
        <row r="131">
          <cell r="B131">
            <v>721.52045839987045</v>
          </cell>
          <cell r="D131">
            <v>573.43099944484061</v>
          </cell>
          <cell r="G131">
            <v>2679.3119850252119</v>
          </cell>
          <cell r="H131">
            <v>2421.4741358508322</v>
          </cell>
          <cell r="M131">
            <v>674.2169490690701</v>
          </cell>
          <cell r="Y131">
            <v>631.53528626611433</v>
          </cell>
          <cell r="AK131">
            <v>542.29090107080719</v>
          </cell>
        </row>
        <row r="132">
          <cell r="B132">
            <v>546.19004178182172</v>
          </cell>
          <cell r="D132">
            <v>470.08626766752059</v>
          </cell>
          <cell r="G132">
            <v>2194.4868864249288</v>
          </cell>
          <cell r="H132">
            <v>2059.8473332435547</v>
          </cell>
          <cell r="M132">
            <v>497.82607690161274</v>
          </cell>
          <cell r="Y132">
            <v>534.71323603625649</v>
          </cell>
          <cell r="AK132">
            <v>557.22175263816473</v>
          </cell>
        </row>
        <row r="133">
          <cell r="B133">
            <v>134.22335438897949</v>
          </cell>
          <cell r="D133">
            <v>143.5193273366898</v>
          </cell>
          <cell r="G133">
            <v>513.6743693138543</v>
          </cell>
          <cell r="H133">
            <v>617.15524778283202</v>
          </cell>
          <cell r="M133">
            <v>174.75782213512727</v>
          </cell>
          <cell r="Y133">
            <v>183.85963335210428</v>
          </cell>
          <cell r="AK133">
            <v>115.01846495891064</v>
          </cell>
        </row>
        <row r="145">
          <cell r="B145">
            <v>1844.9085259280391</v>
          </cell>
          <cell r="G145">
            <v>7215.1220239255199</v>
          </cell>
          <cell r="H145">
            <v>6845.2786040171941</v>
          </cell>
          <cell r="M145">
            <v>1763.9337278786243</v>
          </cell>
          <cell r="Y145">
            <v>1842.3452437457681</v>
          </cell>
          <cell r="DX145">
            <v>6778.685109531315</v>
          </cell>
          <cell r="FK145">
            <v>6102.1684313384721</v>
          </cell>
        </row>
        <row r="146">
          <cell r="B146">
            <v>924.42099971814969</v>
          </cell>
          <cell r="G146">
            <v>3825.1806991396884</v>
          </cell>
          <cell r="H146">
            <v>3845.1149009606779</v>
          </cell>
          <cell r="M146">
            <v>996.2050676764751</v>
          </cell>
          <cell r="Y146">
            <v>1041.8661625696991</v>
          </cell>
          <cell r="DX146">
            <v>4291.9051202305081</v>
          </cell>
          <cell r="FK146">
            <v>4251.9686571589709</v>
          </cell>
        </row>
        <row r="147">
          <cell r="B147">
            <v>516.07445949212047</v>
          </cell>
          <cell r="G147">
            <v>2076.8369915741696</v>
          </cell>
          <cell r="H147">
            <v>2135.5247828086012</v>
          </cell>
          <cell r="M147">
            <v>531.97899934823204</v>
          </cell>
          <cell r="Y147">
            <v>560.14372217399023</v>
          </cell>
          <cell r="DX147">
            <v>1358.6344425016305</v>
          </cell>
          <cell r="FK147">
            <v>825.80593149062031</v>
          </cell>
        </row>
        <row r="148">
          <cell r="B148">
            <v>793.75496361133241</v>
          </cell>
          <cell r="G148">
            <v>2657.179136971326</v>
          </cell>
          <cell r="H148">
            <v>1748.8272164865296</v>
          </cell>
          <cell r="M148">
            <v>467.87321368080643</v>
          </cell>
          <cell r="Y148">
            <v>485.18153220612481</v>
          </cell>
          <cell r="DX148">
            <v>2209.7087758879516</v>
          </cell>
          <cell r="FK148">
            <v>2055.817642531159</v>
          </cell>
        </row>
        <row r="153">
          <cell r="B153">
            <v>204.92206490251792</v>
          </cell>
          <cell r="C153">
            <v>216.67175167448752</v>
          </cell>
          <cell r="D153">
            <v>140.23341110647354</v>
          </cell>
          <cell r="G153">
            <v>775.45759419058766</v>
          </cell>
          <cell r="H153">
            <v>640.42140834613429</v>
          </cell>
          <cell r="L153">
            <v>219.09517624800907</v>
          </cell>
          <cell r="M153">
            <v>167.22499514455529</v>
          </cell>
          <cell r="X153">
            <v>134.76860136557323</v>
          </cell>
          <cell r="Y153">
            <v>187.12774380063289</v>
          </cell>
          <cell r="AK153">
            <v>145.83525829447248</v>
          </cell>
          <cell r="AT153">
            <v>139.8313151546765</v>
          </cell>
          <cell r="AX153">
            <v>568.2826667683745</v>
          </cell>
          <cell r="BC153">
            <v>135.71271579048877</v>
          </cell>
          <cell r="BO153">
            <v>153.00190201054238</v>
          </cell>
          <cell r="CA153">
            <v>139.73673381266647</v>
          </cell>
          <cell r="CJ153">
            <v>125.99530161214834</v>
          </cell>
          <cell r="CN153">
            <v>477.81732825296655</v>
          </cell>
          <cell r="CS153">
            <v>127.30929224791949</v>
          </cell>
          <cell r="DB153">
            <v>132.95544735590909</v>
          </cell>
          <cell r="DN153">
            <v>91.557287036988996</v>
          </cell>
          <cell r="DX153">
            <v>461.31942145290526</v>
          </cell>
          <cell r="FK153">
            <v>553.95371852544827</v>
          </cell>
        </row>
        <row r="154">
          <cell r="B154">
            <v>62.181913196302673</v>
          </cell>
          <cell r="C154">
            <v>71.878884234296379</v>
          </cell>
          <cell r="D154">
            <v>52.485895415651981</v>
          </cell>
          <cell r="G154">
            <v>286.3094694848333</v>
          </cell>
          <cell r="H154">
            <v>247.24942486372214</v>
          </cell>
          <cell r="L154">
            <v>86.700520306003952</v>
          </cell>
          <cell r="M154">
            <v>67.451350367682565</v>
          </cell>
          <cell r="X154">
            <v>65.54815174823031</v>
          </cell>
          <cell r="Y154">
            <v>70.44413619472445</v>
          </cell>
          <cell r="AK154">
            <v>56.868042885663144</v>
          </cell>
          <cell r="AT154">
            <v>63.190216051274604</v>
          </cell>
          <cell r="AX154">
            <v>261.82485281739082</v>
          </cell>
          <cell r="BC154">
            <v>64.169909004810648</v>
          </cell>
          <cell r="BO154">
            <v>76.881634003125399</v>
          </cell>
          <cell r="CA154">
            <v>57.583093758180169</v>
          </cell>
          <cell r="CJ154">
            <v>42.079814884400832</v>
          </cell>
          <cell r="CN154">
            <v>236.30291266641092</v>
          </cell>
          <cell r="CS154">
            <v>63.710287579476017</v>
          </cell>
          <cell r="DB154">
            <v>79.07081156513857</v>
          </cell>
          <cell r="DN154">
            <v>51.4419986373955</v>
          </cell>
          <cell r="DX154">
            <v>213.82934554505565</v>
          </cell>
          <cell r="FK154">
            <v>288.36732906800876</v>
          </cell>
        </row>
        <row r="155">
          <cell r="B155">
            <v>44.583916076126229</v>
          </cell>
          <cell r="C155">
            <v>52.251749923515504</v>
          </cell>
          <cell r="D155">
            <v>51.262257982908267</v>
          </cell>
          <cell r="G155">
            <v>205.33603863728635</v>
          </cell>
          <cell r="H155">
            <v>195.15660156780811</v>
          </cell>
          <cell r="L155">
            <v>54.769934331176636</v>
          </cell>
          <cell r="M155">
            <v>48.462072820476635</v>
          </cell>
          <cell r="X155">
            <v>53.730438306467981</v>
          </cell>
          <cell r="Y155">
            <v>48.113146268061641</v>
          </cell>
          <cell r="AK155">
            <v>47.319124496361567</v>
          </cell>
          <cell r="AT155">
            <v>37.616648022852971</v>
          </cell>
          <cell r="AX155">
            <v>123.78300927447269</v>
          </cell>
          <cell r="BC155">
            <v>23.579730014728497</v>
          </cell>
          <cell r="BO155">
            <v>31.69022954416296</v>
          </cell>
          <cell r="CA155">
            <v>30.917161891116251</v>
          </cell>
          <cell r="CJ155">
            <v>35.293739311808046</v>
          </cell>
          <cell r="CN155">
            <v>96.537159315194742</v>
          </cell>
          <cell r="CS155">
            <v>15.703046013099346</v>
          </cell>
          <cell r="DB155">
            <v>36.708834750266853</v>
          </cell>
          <cell r="DN155">
            <v>8.8315392400204953</v>
          </cell>
          <cell r="DX155">
            <v>70.095045733448941</v>
          </cell>
          <cell r="FK155">
            <v>77.022205399311787</v>
          </cell>
        </row>
        <row r="156">
          <cell r="D156">
            <v>36.876892808309606</v>
          </cell>
          <cell r="H156">
            <v>196.60719844022691</v>
          </cell>
          <cell r="M156">
            <v>47.333707660787567</v>
          </cell>
          <cell r="Y156">
            <v>64.789156867024175</v>
          </cell>
          <cell r="AK156">
            <v>47.607441104105561</v>
          </cell>
          <cell r="AT156">
            <v>41.424742916732981</v>
          </cell>
          <cell r="AX156">
            <v>188.76201202778179</v>
          </cell>
          <cell r="BC156">
            <v>48.554851607621657</v>
          </cell>
          <cell r="BO156">
            <v>46.276909690977007</v>
          </cell>
          <cell r="CA156">
            <v>52.505507812450148</v>
          </cell>
          <cell r="CJ156">
            <v>48.221695860094599</v>
          </cell>
          <cell r="CN156">
            <v>146.13848887181075</v>
          </cell>
          <cell r="CS156">
            <v>49.649379806281246</v>
          </cell>
          <cell r="DB156">
            <v>15.087881721400976</v>
          </cell>
          <cell r="DN156">
            <v>33.17953148403393</v>
          </cell>
          <cell r="DX156">
            <v>173.14003623329702</v>
          </cell>
          <cell r="FK156">
            <v>195.88886573778458</v>
          </cell>
        </row>
      </sheetData>
      <sheetData sheetId="24">
        <row r="14">
          <cell r="H14">
            <v>-200819.66805112362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 company"/>
      <sheetName val="Financials"/>
      <sheetName val="BS and NWC"/>
      <sheetName val="NCI"/>
      <sheetName val="EBITDA bridge"/>
      <sheetName val="EPS Calculation"/>
      <sheetName val="CMD 2018 Capex"/>
      <sheetName val="BS and NWC_2018"/>
      <sheetName val="NCI_2018"/>
      <sheetName val="Analysis of Core EPS"/>
      <sheetName val="Exch rates"/>
      <sheetName val="EBITDA table (VJ)"/>
      <sheetName val="MDA table_old"/>
      <sheetName val="MDA table"/>
      <sheetName val="Sheet3"/>
      <sheetName val="Conso_table"/>
      <sheetName val="Restated"/>
      <sheetName val="CMD 2019 Capex"/>
      <sheetName val="Conso USD"/>
      <sheetName val="Conso THB"/>
      <sheetName val="Restate 2015"/>
      <sheetName val="PETwPck"/>
      <sheetName val="Poly+Wool"/>
      <sheetName val="Exchgrate"/>
      <sheetName val="Feedstock"/>
      <sheetName val="loans to"/>
      <sheetName val="Sheet1"/>
    </sheetNames>
    <sheetDataSet>
      <sheetData sheetId="0">
        <row r="2">
          <cell r="AN2">
            <v>35.646999999999998</v>
          </cell>
        </row>
        <row r="740">
          <cell r="BA740">
            <v>406.21487271946239</v>
          </cell>
          <cell r="BB740">
            <v>1203.426348460905</v>
          </cell>
        </row>
        <row r="795">
          <cell r="AX795">
            <v>694.60565479033119</v>
          </cell>
          <cell r="AY795">
            <v>744.94284780898886</v>
          </cell>
          <cell r="AZ795">
            <v>767.19991637307567</v>
          </cell>
          <cell r="BA795">
            <v>843.67714214128773</v>
          </cell>
          <cell r="BB795">
            <v>3050.4255611136828</v>
          </cell>
          <cell r="EX795">
            <v>493.88794622818011</v>
          </cell>
          <cell r="EY795">
            <v>527.70967883710136</v>
          </cell>
          <cell r="EZ795">
            <v>528.93905863907412</v>
          </cell>
          <cell r="FA795">
            <v>606.4555861483376</v>
          </cell>
          <cell r="FB795">
            <v>2156.992269852693</v>
          </cell>
        </row>
        <row r="796">
          <cell r="AX796">
            <v>844.37305814656395</v>
          </cell>
          <cell r="AY796">
            <v>880.40197696440077</v>
          </cell>
          <cell r="AZ796">
            <v>956.09576136377837</v>
          </cell>
          <cell r="BA796">
            <v>821.43933014267282</v>
          </cell>
          <cell r="BB796">
            <v>3502.3101266174158</v>
          </cell>
        </row>
        <row r="797">
          <cell r="AX797">
            <v>875.03653698961693</v>
          </cell>
          <cell r="AY797">
            <v>993.03603625121298</v>
          </cell>
          <cell r="AZ797">
            <v>1197.0343718961644</v>
          </cell>
          <cell r="BA797">
            <v>1123.1665965398522</v>
          </cell>
          <cell r="BB797">
            <v>4188.2735416768455</v>
          </cell>
        </row>
        <row r="798">
          <cell r="EX798">
            <v>1032.086239601653</v>
          </cell>
          <cell r="EY798">
            <v>1147.7836098143696</v>
          </cell>
          <cell r="EZ798">
            <v>1408.9779487391961</v>
          </cell>
          <cell r="FA798">
            <v>1171.5919902834132</v>
          </cell>
          <cell r="FB798">
            <v>4760.4397884386308</v>
          </cell>
        </row>
        <row r="800">
          <cell r="CX800">
            <v>888.04106409667907</v>
          </cell>
          <cell r="CY800">
            <v>942.88757237313155</v>
          </cell>
          <cell r="CZ800">
            <v>982.41304225474823</v>
          </cell>
          <cell r="DA800">
            <v>1010.2354923920617</v>
          </cell>
          <cell r="DB800">
            <v>3823.5771711166203</v>
          </cell>
        </row>
        <row r="2045">
          <cell r="AN2045">
            <v>7.8765449993609948</v>
          </cell>
          <cell r="AO2045">
            <v>10.725984009698244</v>
          </cell>
          <cell r="AP2045">
            <v>15.345844257360959</v>
          </cell>
          <cell r="AQ2045">
            <v>7.9777479775493587</v>
          </cell>
          <cell r="BB2045">
            <v>72.445216852191905</v>
          </cell>
        </row>
        <row r="2067">
          <cell r="FA2067">
            <v>-3.4498144813363849</v>
          </cell>
          <cell r="FB2067">
            <v>0.94493128380267333</v>
          </cell>
        </row>
        <row r="2068">
          <cell r="BA2068">
            <v>95.185097286267478</v>
          </cell>
          <cell r="BB2068">
            <v>389.99656124016661</v>
          </cell>
          <cell r="FA2068">
            <v>57.231420363483124</v>
          </cell>
          <cell r="FB2068">
            <v>247.27566368795956</v>
          </cell>
        </row>
        <row r="2069">
          <cell r="BA2069">
            <v>28.461727771830525</v>
          </cell>
          <cell r="BB2069">
            <v>327.85084436983362</v>
          </cell>
        </row>
        <row r="2070">
          <cell r="BA2070">
            <v>194.15546332058855</v>
          </cell>
          <cell r="BB2070">
            <v>723.55740944432603</v>
          </cell>
        </row>
        <row r="2071">
          <cell r="FA2071">
            <v>128.80388774565625</v>
          </cell>
          <cell r="FB2071">
            <v>662.1209062853037</v>
          </cell>
        </row>
        <row r="2073">
          <cell r="DA2073">
            <v>131.76698026954716</v>
          </cell>
          <cell r="DB2073">
            <v>532.00824508106314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>
        <row r="2">
          <cell r="G2">
            <v>32.449800000000003</v>
          </cell>
        </row>
        <row r="127">
          <cell r="B127">
            <v>163.99493180947547</v>
          </cell>
          <cell r="G127">
            <v>642.96605604588513</v>
          </cell>
        </row>
        <row r="128">
          <cell r="B128">
            <v>246.20793303496015</v>
          </cell>
          <cell r="G128">
            <v>691.99316589210434</v>
          </cell>
        </row>
        <row r="129">
          <cell r="B129">
            <v>110.06919188878038</v>
          </cell>
          <cell r="G129">
            <v>434.10237421003336</v>
          </cell>
        </row>
        <row r="130">
          <cell r="B130">
            <v>185.94929385039711</v>
          </cell>
          <cell r="G130">
            <v>952.38220913579823</v>
          </cell>
        </row>
        <row r="131">
          <cell r="B131">
            <v>956.53541483771414</v>
          </cell>
          <cell r="G131">
            <v>3861.7264649826216</v>
          </cell>
        </row>
        <row r="132">
          <cell r="B132">
            <v>755.4271388431921</v>
          </cell>
          <cell r="G132">
            <v>3118.8974645014969</v>
          </cell>
        </row>
        <row r="133">
          <cell r="B133">
            <v>370.09916693592004</v>
          </cell>
          <cell r="G133">
            <v>1038.9414958772986</v>
          </cell>
        </row>
        <row r="145">
          <cell r="B145">
            <v>2788.283069740678</v>
          </cell>
          <cell r="G145">
            <v>10741.009230502443</v>
          </cell>
        </row>
        <row r="146">
          <cell r="B146">
            <v>1439.8497875935464</v>
          </cell>
          <cell r="G146">
            <v>5643.6927923446256</v>
          </cell>
        </row>
        <row r="147">
          <cell r="B147">
            <v>834.93728099398504</v>
          </cell>
          <cell r="G147">
            <v>3069.3325775421381</v>
          </cell>
        </row>
        <row r="148">
          <cell r="B148">
            <v>1286.3925580263372</v>
          </cell>
          <cell r="G148">
            <v>4557.1424333729037</v>
          </cell>
        </row>
        <row r="153">
          <cell r="B153">
            <v>317.80228878547109</v>
          </cell>
          <cell r="G153">
            <v>1441.4048154345535</v>
          </cell>
        </row>
        <row r="154">
          <cell r="B154">
            <v>112.85546408580439</v>
          </cell>
          <cell r="G154">
            <v>587.62998244725532</v>
          </cell>
        </row>
        <row r="155">
          <cell r="B155">
            <v>71.993841235103673</v>
          </cell>
          <cell r="G155">
            <v>239.87988803506846</v>
          </cell>
        </row>
        <row r="156">
          <cell r="B156">
            <v>136.40279753907936</v>
          </cell>
          <cell r="G156">
            <v>612.95001328817602</v>
          </cell>
          <cell r="AX156">
            <v>270.99763286504145</v>
          </cell>
          <cell r="CA156">
            <v>14.70586676903212</v>
          </cell>
          <cell r="CI156">
            <v>87.459507541404435</v>
          </cell>
          <cell r="CR156">
            <v>77.806103581402169</v>
          </cell>
        </row>
      </sheetData>
      <sheetData sheetId="19">
        <row r="1">
          <cell r="G1">
            <v>32.322000000000003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 Qs"/>
      <sheetName val="Summary"/>
      <sheetName val="Technon PET consumption_11Oct16"/>
      <sheetName val="By company"/>
      <sheetName val="PTA Asia"/>
      <sheetName val="PTA Asia (Ratio of NCE) "/>
      <sheetName val="EBITDA bridge"/>
      <sheetName val="Financials"/>
      <sheetName val="HVA INfo"/>
      <sheetName val="BS and NWC"/>
      <sheetName val="NCI"/>
      <sheetName val="EPS Calculation"/>
      <sheetName val="MDA table"/>
      <sheetName val="Sheet2"/>
      <sheetName val="Analysis of Core EPS"/>
      <sheetName val="Analysis"/>
      <sheetName val="EBITDA table (VJ)"/>
      <sheetName val="Sheet1"/>
      <sheetName val="Exch rates"/>
      <sheetName val="Conso_table"/>
      <sheetName val="Conso THB"/>
      <sheetName val="Restated"/>
      <sheetName val="Conso USD (2)"/>
      <sheetName val="Conso USD"/>
      <sheetName val="Restate 2015"/>
      <sheetName val="PETwPck"/>
      <sheetName val="Poly+Wool"/>
      <sheetName val="Exchgrate"/>
      <sheetName val="Customers sales profile"/>
      <sheetName val="Feedstock"/>
      <sheetName val="loans to"/>
    </sheetNames>
    <sheetDataSet>
      <sheetData sheetId="0"/>
      <sheetData sheetId="1"/>
      <sheetData sheetId="2"/>
      <sheetData sheetId="3">
        <row r="2">
          <cell r="AI2">
            <v>32.646173770491792</v>
          </cell>
        </row>
        <row r="569">
          <cell r="AS569">
            <v>194.4237249353387</v>
          </cell>
        </row>
        <row r="616">
          <cell r="AS616">
            <v>607.87448660532414</v>
          </cell>
          <cell r="DY616">
            <v>430.67891676459323</v>
          </cell>
        </row>
        <row r="617">
          <cell r="AS617">
            <v>657.5700415216553</v>
          </cell>
        </row>
        <row r="618">
          <cell r="AS618">
            <v>775.52507163010011</v>
          </cell>
        </row>
        <row r="619">
          <cell r="DY619">
            <v>878.34615366249693</v>
          </cell>
        </row>
        <row r="621">
          <cell r="CI621">
            <v>731.94452932998911</v>
          </cell>
        </row>
        <row r="1591">
          <cell r="AS1591">
            <v>5.9685760702847839</v>
          </cell>
        </row>
        <row r="1608">
          <cell r="AS1608">
            <v>-0.48645422308488562</v>
          </cell>
          <cell r="DY1608">
            <v>-0.48645422308488562</v>
          </cell>
        </row>
        <row r="1609">
          <cell r="AS1609">
            <v>44.11547562583096</v>
          </cell>
          <cell r="DY1609">
            <v>18.188128814083655</v>
          </cell>
        </row>
        <row r="1610">
          <cell r="AS1610">
            <v>69.551377567254548</v>
          </cell>
        </row>
        <row r="1611">
          <cell r="AS1611">
            <v>105.14019455805858</v>
          </cell>
        </row>
        <row r="1612">
          <cell r="DY1612">
            <v>75.5987467901668</v>
          </cell>
        </row>
        <row r="1614">
          <cell r="CI1614">
            <v>125.02017214689364</v>
          </cell>
        </row>
      </sheetData>
      <sheetData sheetId="4"/>
      <sheetData sheetId="5"/>
      <sheetData sheetId="6"/>
      <sheetData sheetId="7">
        <row r="20">
          <cell r="AO20">
            <v>-0.29350092697729324</v>
          </cell>
        </row>
      </sheetData>
      <sheetData sheetId="8"/>
      <sheetData sheetId="9"/>
      <sheetData sheetId="10"/>
      <sheetData sheetId="11"/>
      <sheetData sheetId="12">
        <row r="15">
          <cell r="AK15">
            <v>4872.4321338957325</v>
          </cell>
        </row>
      </sheetData>
      <sheetData sheetId="13"/>
      <sheetData sheetId="14"/>
      <sheetData sheetId="15"/>
      <sheetData sheetId="16">
        <row r="3">
          <cell r="G3">
            <v>9152.2932951810471</v>
          </cell>
        </row>
      </sheetData>
      <sheetData sheetId="17"/>
      <sheetData sheetId="18"/>
      <sheetData sheetId="19"/>
      <sheetData sheetId="20">
        <row r="1">
          <cell r="B1">
            <v>35.106046774193558</v>
          </cell>
        </row>
      </sheetData>
      <sheetData sheetId="21"/>
      <sheetData sheetId="22"/>
      <sheetData sheetId="23">
        <row r="1">
          <cell r="B1">
            <v>35.106046774193558</v>
          </cell>
        </row>
        <row r="127">
          <cell r="B127">
            <v>133.31510392951586</v>
          </cell>
        </row>
        <row r="128">
          <cell r="B128">
            <v>128.00017947031932</v>
          </cell>
        </row>
        <row r="129">
          <cell r="B129">
            <v>81.51092594568486</v>
          </cell>
        </row>
        <row r="130">
          <cell r="B130">
            <v>168.61888547103732</v>
          </cell>
        </row>
        <row r="131">
          <cell r="B131">
            <v>776.80710316426416</v>
          </cell>
        </row>
        <row r="132">
          <cell r="B132">
            <v>630.80948661402067</v>
          </cell>
        </row>
        <row r="133">
          <cell r="B133">
            <v>121.90519465623859</v>
          </cell>
        </row>
        <row r="145">
          <cell r="B145">
            <v>2040.9668870113308</v>
          </cell>
        </row>
        <row r="146">
          <cell r="B146">
            <v>1020.276152288152</v>
          </cell>
        </row>
        <row r="147">
          <cell r="B147">
            <v>572.7653490130748</v>
          </cell>
        </row>
        <row r="148">
          <cell r="B148">
            <v>846.77534128464322</v>
          </cell>
        </row>
        <row r="153">
          <cell r="B153">
            <v>218.80670292258026</v>
          </cell>
        </row>
        <row r="154">
          <cell r="B154">
            <v>56.763090046812152</v>
          </cell>
        </row>
        <row r="155">
          <cell r="B155">
            <v>45.583987282598464</v>
          </cell>
        </row>
        <row r="156">
          <cell r="B156">
            <v>116.9460815738538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A256"/>
  <sheetViews>
    <sheetView tabSelected="1" view="pageBreakPreview" zoomScale="80" zoomScaleNormal="80" zoomScaleSheetLayoutView="80" workbookViewId="0">
      <pane xSplit="1" ySplit="2" topLeftCell="F3" activePane="bottomRight" state="frozen"/>
      <selection activeCell="G12" sqref="G12"/>
      <selection pane="topRight" activeCell="G12" sqref="G12"/>
      <selection pane="bottomLeft" activeCell="G12" sqref="G12"/>
      <selection pane="bottomRight" activeCell="A2" sqref="A2"/>
    </sheetView>
  </sheetViews>
  <sheetFormatPr defaultColWidth="9.140625" defaultRowHeight="15" outlineLevelRow="1" outlineLevelCol="1"/>
  <cols>
    <col min="1" max="1" width="47.85546875" style="18" customWidth="1"/>
    <col min="2" max="3" width="8.42578125" style="18" hidden="1" customWidth="1" outlineLevel="1"/>
    <col min="4" max="4" width="8.140625" style="18" hidden="1" customWidth="1" outlineLevel="1" collapsed="1"/>
    <col min="5" max="5" width="7" style="18" hidden="1" customWidth="1" outlineLevel="1"/>
    <col min="6" max="6" width="8.140625" style="18" customWidth="1" collapsed="1"/>
    <col min="7" max="9" width="8.140625" style="18" customWidth="1"/>
    <col min="10" max="10" width="7.42578125" style="18" bestFit="1" customWidth="1"/>
    <col min="11" max="11" width="5.140625" style="18" hidden="1" customWidth="1" outlineLevel="1"/>
    <col min="12" max="15" width="6.42578125" style="18" hidden="1" customWidth="1" outlineLevel="1"/>
    <col min="16" max="19" width="7" style="18" hidden="1" customWidth="1" outlineLevel="1"/>
    <col min="20" max="20" width="7" style="18" hidden="1" customWidth="1" outlineLevel="1" collapsed="1"/>
    <col min="21" max="24" width="7" style="18" hidden="1" customWidth="1" outlineLevel="1"/>
    <col min="25" max="29" width="7" style="101" hidden="1" customWidth="1" outlineLevel="1"/>
    <col min="30" max="31" width="7" style="87" hidden="1" customWidth="1" outlineLevel="1"/>
    <col min="32" max="32" width="7" style="87" bestFit="1" customWidth="1" collapsed="1"/>
    <col min="33" max="35" width="7" style="87" bestFit="1" customWidth="1"/>
    <col min="36" max="16384" width="9.140625" style="11"/>
  </cols>
  <sheetData>
    <row r="1" spans="1:76" s="4" customFormat="1" ht="15" customHeight="1">
      <c r="A1" s="1" t="str">
        <f>'[1]Historical Financials in THB'!A1</f>
        <v>26th Feb 2019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3"/>
      <c r="AF1" s="3"/>
      <c r="AG1" s="3"/>
      <c r="AH1" s="3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76" ht="25.5">
      <c r="A2" s="5" t="s">
        <v>0</v>
      </c>
      <c r="B2" s="6">
        <v>2010</v>
      </c>
      <c r="C2" s="6">
        <v>2011</v>
      </c>
      <c r="D2" s="6">
        <v>2012</v>
      </c>
      <c r="E2" s="7">
        <v>2013</v>
      </c>
      <c r="F2" s="6">
        <v>2014</v>
      </c>
      <c r="G2" s="6">
        <v>2015</v>
      </c>
      <c r="H2" s="6">
        <v>2016</v>
      </c>
      <c r="I2" s="7">
        <v>2017</v>
      </c>
      <c r="J2" s="7">
        <v>2018</v>
      </c>
      <c r="K2" s="7"/>
      <c r="L2" s="8" t="s">
        <v>1</v>
      </c>
      <c r="M2" s="9" t="s">
        <v>2</v>
      </c>
      <c r="N2" s="9" t="s">
        <v>3</v>
      </c>
      <c r="O2" s="9" t="s">
        <v>4</v>
      </c>
      <c r="P2" s="9" t="s">
        <v>5</v>
      </c>
      <c r="Q2" s="9" t="s">
        <v>6</v>
      </c>
      <c r="R2" s="9" t="s">
        <v>7</v>
      </c>
      <c r="S2" s="9" t="s">
        <v>8</v>
      </c>
      <c r="T2" s="9" t="s">
        <v>9</v>
      </c>
      <c r="U2" s="9" t="s">
        <v>10</v>
      </c>
      <c r="V2" s="9" t="s">
        <v>11</v>
      </c>
      <c r="W2" s="9" t="s">
        <v>12</v>
      </c>
      <c r="X2" s="9" t="s">
        <v>13</v>
      </c>
      <c r="Y2" s="9" t="s">
        <v>14</v>
      </c>
      <c r="Z2" s="9" t="s">
        <v>15</v>
      </c>
      <c r="AA2" s="9" t="s">
        <v>16</v>
      </c>
      <c r="AB2" s="9" t="s">
        <v>17</v>
      </c>
      <c r="AC2" s="9" t="s">
        <v>18</v>
      </c>
      <c r="AD2" s="10" t="s">
        <v>19</v>
      </c>
      <c r="AE2" s="10" t="s">
        <v>20</v>
      </c>
      <c r="AF2" s="10" t="s">
        <v>21</v>
      </c>
      <c r="AG2" s="10" t="s">
        <v>22</v>
      </c>
      <c r="AH2" s="10" t="s">
        <v>23</v>
      </c>
      <c r="AI2" s="10" t="s">
        <v>24</v>
      </c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1:76" s="18" customFormat="1" ht="25.5">
      <c r="A3" s="12" t="s">
        <v>25</v>
      </c>
      <c r="B3" s="13"/>
      <c r="C3" s="13"/>
      <c r="D3" s="13"/>
      <c r="E3" s="13"/>
      <c r="F3" s="122"/>
      <c r="G3" s="13"/>
      <c r="H3" s="13"/>
      <c r="I3" s="14"/>
      <c r="J3" s="15"/>
      <c r="K3" s="16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  <c r="AF3" s="14"/>
      <c r="AG3" s="13"/>
      <c r="AH3" s="13"/>
      <c r="AI3" s="17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76" s="18" customFormat="1" outlineLevel="1">
      <c r="A4" s="19" t="s">
        <v>26</v>
      </c>
      <c r="B4" s="20">
        <f>B16/B10</f>
        <v>0.97688991602898356</v>
      </c>
      <c r="C4" s="20">
        <f t="shared" ref="C4:AI8" si="0">C16/C10</f>
        <v>0.85537004383919624</v>
      </c>
      <c r="D4" s="20">
        <f t="shared" si="0"/>
        <v>0.81840215408411332</v>
      </c>
      <c r="E4" s="20">
        <f t="shared" si="0"/>
        <v>0.8511529572786467</v>
      </c>
      <c r="F4" s="22">
        <f>F16/F10</f>
        <v>0.85450672818790929</v>
      </c>
      <c r="G4" s="20">
        <f t="shared" si="0"/>
        <v>0.85622251032436414</v>
      </c>
      <c r="H4" s="20">
        <f t="shared" si="0"/>
        <v>0.85755152538396595</v>
      </c>
      <c r="I4" s="20">
        <f t="shared" si="0"/>
        <v>0.87693302164909626</v>
      </c>
      <c r="J4" s="21">
        <f t="shared" si="0"/>
        <v>0.87951746718383106</v>
      </c>
      <c r="K4" s="22"/>
      <c r="L4" s="20">
        <f t="shared" si="0"/>
        <v>0.85165797752564343</v>
      </c>
      <c r="M4" s="20">
        <f t="shared" si="0"/>
        <v>0.85419957112966705</v>
      </c>
      <c r="N4" s="20">
        <f t="shared" si="0"/>
        <v>0.85901024791613267</v>
      </c>
      <c r="O4" s="20">
        <f t="shared" si="0"/>
        <v>0.83998882524896479</v>
      </c>
      <c r="P4" s="20">
        <f t="shared" si="0"/>
        <v>0.88010352039662898</v>
      </c>
      <c r="Q4" s="20">
        <f t="shared" si="0"/>
        <v>0.85834614905484785</v>
      </c>
      <c r="R4" s="20">
        <f t="shared" si="0"/>
        <v>0.85999642910320007</v>
      </c>
      <c r="S4" s="20">
        <f t="shared" si="0"/>
        <v>0.8214758143037858</v>
      </c>
      <c r="T4" s="20">
        <f t="shared" si="0"/>
        <v>0.87451649833647704</v>
      </c>
      <c r="U4" s="20">
        <f t="shared" si="0"/>
        <v>0.89734731440210402</v>
      </c>
      <c r="V4" s="20">
        <f t="shared" si="0"/>
        <v>0.8349349865082345</v>
      </c>
      <c r="W4" s="20">
        <f t="shared" si="0"/>
        <v>0.82327834112375087</v>
      </c>
      <c r="X4" s="20">
        <f t="shared" si="0"/>
        <v>0.80049821709490343</v>
      </c>
      <c r="Y4" s="20">
        <f t="shared" si="0"/>
        <v>0.87209041029210244</v>
      </c>
      <c r="Z4" s="20">
        <f t="shared" si="0"/>
        <v>0.89160525715633343</v>
      </c>
      <c r="AA4" s="20">
        <f t="shared" si="0"/>
        <v>0.8561257712450101</v>
      </c>
      <c r="AB4" s="20">
        <f t="shared" si="0"/>
        <v>0.86550104260032779</v>
      </c>
      <c r="AC4" s="20">
        <f t="shared" si="0"/>
        <v>0.86582324963267243</v>
      </c>
      <c r="AD4" s="20">
        <f t="shared" si="0"/>
        <v>0.91749513217489675</v>
      </c>
      <c r="AE4" s="20">
        <f t="shared" si="0"/>
        <v>0.85901691241361655</v>
      </c>
      <c r="AF4" s="20">
        <f t="shared" si="0"/>
        <v>0.87424079059129367</v>
      </c>
      <c r="AG4" s="20">
        <f t="shared" si="0"/>
        <v>0.91890137937792482</v>
      </c>
      <c r="AH4" s="20">
        <f t="shared" si="0"/>
        <v>0.86758012291725795</v>
      </c>
      <c r="AI4" s="23">
        <f t="shared" si="0"/>
        <v>0.8619199243250989</v>
      </c>
    </row>
    <row r="5" spans="1:76" s="18" customFormat="1" outlineLevel="1">
      <c r="A5" s="26" t="s">
        <v>27</v>
      </c>
      <c r="B5" s="20">
        <f t="shared" ref="B5:Z8" si="1">B17/B11</f>
        <v>0.9320365008703001</v>
      </c>
      <c r="C5" s="20">
        <f t="shared" si="1"/>
        <v>0.80449262815213163</v>
      </c>
      <c r="D5" s="20">
        <f t="shared" si="1"/>
        <v>0.78348018499906558</v>
      </c>
      <c r="E5" s="20">
        <f t="shared" si="1"/>
        <v>0.81177495967179514</v>
      </c>
      <c r="F5" s="22">
        <f t="shared" si="1"/>
        <v>0.84851396894456077</v>
      </c>
      <c r="G5" s="20">
        <f t="shared" si="1"/>
        <v>0.83629858212173824</v>
      </c>
      <c r="H5" s="20">
        <f t="shared" si="0"/>
        <v>0.8404353834688294</v>
      </c>
      <c r="I5" s="20">
        <f t="shared" si="0"/>
        <v>0.879620215682823</v>
      </c>
      <c r="J5" s="21">
        <f t="shared" si="0"/>
        <v>0.87848484066041088</v>
      </c>
      <c r="K5" s="22"/>
      <c r="L5" s="20">
        <f t="shared" si="1"/>
        <v>0.80317328528486598</v>
      </c>
      <c r="M5" s="20">
        <f t="shared" si="1"/>
        <v>0.8544093909529199</v>
      </c>
      <c r="N5" s="20">
        <f t="shared" si="1"/>
        <v>0.81346216310631847</v>
      </c>
      <c r="O5" s="20">
        <f t="shared" si="1"/>
        <v>0.77536282056407102</v>
      </c>
      <c r="P5" s="20">
        <f t="shared" si="1"/>
        <v>0.86719722316101522</v>
      </c>
      <c r="Q5" s="20">
        <f t="shared" si="1"/>
        <v>0.84871606970575342</v>
      </c>
      <c r="R5" s="20">
        <f t="shared" si="1"/>
        <v>0.84490474547033767</v>
      </c>
      <c r="S5" s="20">
        <f t="shared" si="1"/>
        <v>0.83448346364578796</v>
      </c>
      <c r="T5" s="20">
        <f t="shared" si="1"/>
        <v>0.82790552122722694</v>
      </c>
      <c r="U5" s="20">
        <f t="shared" si="1"/>
        <v>0.86264805932736999</v>
      </c>
      <c r="V5" s="20">
        <f t="shared" si="1"/>
        <v>0.83597701100123234</v>
      </c>
      <c r="W5" s="20">
        <f t="shared" si="1"/>
        <v>0.81861491551922372</v>
      </c>
      <c r="X5" s="20">
        <f t="shared" si="1"/>
        <v>0.82289495076274288</v>
      </c>
      <c r="Y5" s="20">
        <f t="shared" si="1"/>
        <v>0.85396774776625872</v>
      </c>
      <c r="Z5" s="20">
        <f t="shared" si="1"/>
        <v>0.85830810445717942</v>
      </c>
      <c r="AA5" s="20">
        <f t="shared" si="0"/>
        <v>0.8252639986557162</v>
      </c>
      <c r="AB5" s="20">
        <f t="shared" si="0"/>
        <v>0.84515686140813084</v>
      </c>
      <c r="AC5" s="20">
        <f t="shared" si="0"/>
        <v>0.89490776356649804</v>
      </c>
      <c r="AD5" s="20">
        <f t="shared" si="0"/>
        <v>0.92273616109830081</v>
      </c>
      <c r="AE5" s="20">
        <f t="shared" si="0"/>
        <v>0.85483542689565484</v>
      </c>
      <c r="AF5" s="20">
        <f t="shared" si="0"/>
        <v>0.87099295621912187</v>
      </c>
      <c r="AG5" s="20">
        <f t="shared" si="0"/>
        <v>0.92243371554301024</v>
      </c>
      <c r="AH5" s="20">
        <f t="shared" si="0"/>
        <v>0.88647228374259357</v>
      </c>
      <c r="AI5" s="23">
        <f t="shared" si="0"/>
        <v>0.83772136814694842</v>
      </c>
    </row>
    <row r="6" spans="1:76" s="18" customFormat="1" outlineLevel="1">
      <c r="A6" s="26" t="s">
        <v>28</v>
      </c>
      <c r="B6" s="20">
        <f t="shared" si="1"/>
        <v>1.0563505564937143</v>
      </c>
      <c r="C6" s="20">
        <f t="shared" si="1"/>
        <v>0.90478562664805207</v>
      </c>
      <c r="D6" s="20">
        <f t="shared" si="1"/>
        <v>0.92207523647150935</v>
      </c>
      <c r="E6" s="20">
        <f t="shared" si="1"/>
        <v>0.96835575109547656</v>
      </c>
      <c r="F6" s="22">
        <f t="shared" si="1"/>
        <v>0.84903646183943504</v>
      </c>
      <c r="G6" s="20">
        <f t="shared" si="1"/>
        <v>0.89919572979839435</v>
      </c>
      <c r="H6" s="20">
        <f t="shared" si="0"/>
        <v>0.88076820092955077</v>
      </c>
      <c r="I6" s="20">
        <f t="shared" si="0"/>
        <v>0.8779371600214344</v>
      </c>
      <c r="J6" s="21">
        <f t="shared" si="0"/>
        <v>0.9323537596360284</v>
      </c>
      <c r="K6" s="22"/>
      <c r="L6" s="27">
        <f t="shared" si="1"/>
        <v>0.98446956305373867</v>
      </c>
      <c r="M6" s="20">
        <f t="shared" si="1"/>
        <v>1.0185154847064868</v>
      </c>
      <c r="N6" s="20">
        <f t="shared" si="1"/>
        <v>0.95694957795996172</v>
      </c>
      <c r="O6" s="20">
        <f t="shared" si="1"/>
        <v>0.92537198478041838</v>
      </c>
      <c r="P6" s="20">
        <f t="shared" si="1"/>
        <v>0.89345094450321694</v>
      </c>
      <c r="Q6" s="20">
        <f t="shared" si="1"/>
        <v>0.84953549534541895</v>
      </c>
      <c r="R6" s="20">
        <f t="shared" si="1"/>
        <v>0.8017437033197321</v>
      </c>
      <c r="S6" s="20">
        <f t="shared" si="1"/>
        <v>0.86127658730001966</v>
      </c>
      <c r="T6" s="20">
        <f t="shared" si="1"/>
        <v>0.89522403999611477</v>
      </c>
      <c r="U6" s="20">
        <f t="shared" si="1"/>
        <v>0.92732287601763475</v>
      </c>
      <c r="V6" s="20">
        <f t="shared" si="1"/>
        <v>0.87856342793512765</v>
      </c>
      <c r="W6" s="20">
        <f t="shared" si="1"/>
        <v>0.89551970229534283</v>
      </c>
      <c r="X6" s="20">
        <f t="shared" si="1"/>
        <v>0.88328938021857806</v>
      </c>
      <c r="Y6" s="20">
        <f t="shared" si="1"/>
        <v>0.87938258941501057</v>
      </c>
      <c r="Z6" s="20">
        <f t="shared" si="1"/>
        <v>0.88862020375750428</v>
      </c>
      <c r="AA6" s="20">
        <f t="shared" si="0"/>
        <v>0.87182037757780106</v>
      </c>
      <c r="AB6" s="20">
        <f t="shared" si="0"/>
        <v>0.90168222280107457</v>
      </c>
      <c r="AC6" s="20">
        <f t="shared" si="0"/>
        <v>0.90058398670300632</v>
      </c>
      <c r="AD6" s="20">
        <f t="shared" si="0"/>
        <v>0.82370351339016257</v>
      </c>
      <c r="AE6" s="20">
        <f t="shared" si="0"/>
        <v>0.88731139576955209</v>
      </c>
      <c r="AF6" s="20">
        <f t="shared" si="0"/>
        <v>0.95418324741529226</v>
      </c>
      <c r="AG6" s="20">
        <f t="shared" si="0"/>
        <v>0.9667506248182095</v>
      </c>
      <c r="AH6" s="20">
        <f t="shared" si="0"/>
        <v>0.92556077937237191</v>
      </c>
      <c r="AI6" s="23">
        <f t="shared" si="0"/>
        <v>0.89051086542691904</v>
      </c>
    </row>
    <row r="7" spans="1:76" s="18" customFormat="1" outlineLevel="1">
      <c r="A7" s="26" t="s">
        <v>29</v>
      </c>
      <c r="B7" s="20">
        <f t="shared" si="1"/>
        <v>0.96305214285714291</v>
      </c>
      <c r="C7" s="20">
        <f t="shared" si="1"/>
        <v>0.96218218518342968</v>
      </c>
      <c r="D7" s="20">
        <f t="shared" si="1"/>
        <v>0.7717604410825919</v>
      </c>
      <c r="E7" s="20">
        <f t="shared" si="1"/>
        <v>0.79821665587918</v>
      </c>
      <c r="F7" s="22">
        <f t="shared" si="1"/>
        <v>0.95938043149946073</v>
      </c>
      <c r="G7" s="20">
        <f t="shared" si="1"/>
        <v>0.90295079128048261</v>
      </c>
      <c r="H7" s="20">
        <f t="shared" si="0"/>
        <v>0.87559975000068191</v>
      </c>
      <c r="I7" s="20">
        <f t="shared" si="0"/>
        <v>0.87286879456743771</v>
      </c>
      <c r="J7" s="21">
        <f t="shared" si="0"/>
        <v>0.84770209817447406</v>
      </c>
      <c r="K7" s="22"/>
      <c r="L7" s="20">
        <f t="shared" si="1"/>
        <v>0.82932717660302957</v>
      </c>
      <c r="M7" s="20">
        <f t="shared" si="1"/>
        <v>0.64262820030096479</v>
      </c>
      <c r="N7" s="20">
        <f t="shared" si="1"/>
        <v>0.81937097140298742</v>
      </c>
      <c r="O7" s="20">
        <f t="shared" si="1"/>
        <v>0.90052541156606025</v>
      </c>
      <c r="P7" s="20">
        <f t="shared" si="1"/>
        <v>0.99039785988253581</v>
      </c>
      <c r="Q7" s="20">
        <f t="shared" si="1"/>
        <v>0.95149101023033045</v>
      </c>
      <c r="R7" s="20">
        <f t="shared" si="1"/>
        <v>1.0233089823413539</v>
      </c>
      <c r="S7" s="20">
        <f t="shared" si="1"/>
        <v>0.87291241088598126</v>
      </c>
      <c r="T7" s="20">
        <f t="shared" si="1"/>
        <v>1.0170544464027125</v>
      </c>
      <c r="U7" s="20">
        <f t="shared" si="1"/>
        <v>1.0143067221295057</v>
      </c>
      <c r="V7" s="20">
        <f t="shared" si="1"/>
        <v>0.84820888316195209</v>
      </c>
      <c r="W7" s="20">
        <f t="shared" si="1"/>
        <v>0.80863655653577748</v>
      </c>
      <c r="X7" s="20">
        <f t="shared" si="1"/>
        <v>0.62208387796975639</v>
      </c>
      <c r="Y7" s="20">
        <f t="shared" si="1"/>
        <v>0.88019962191708734</v>
      </c>
      <c r="Z7" s="20">
        <f t="shared" si="1"/>
        <v>0.94691231347261895</v>
      </c>
      <c r="AA7" s="20">
        <f t="shared" si="0"/>
        <v>0.92337223103371824</v>
      </c>
      <c r="AB7" s="20">
        <f t="shared" si="0"/>
        <v>0.89237951239255775</v>
      </c>
      <c r="AC7" s="20">
        <f t="shared" si="0"/>
        <v>0.79538930222337156</v>
      </c>
      <c r="AD7" s="20">
        <f t="shared" si="0"/>
        <v>0.97339904890868612</v>
      </c>
      <c r="AE7" s="20">
        <f t="shared" si="0"/>
        <v>0.83388094185552475</v>
      </c>
      <c r="AF7" s="20">
        <f t="shared" si="0"/>
        <v>0.83946400881312944</v>
      </c>
      <c r="AG7" s="20">
        <f t="shared" si="0"/>
        <v>0.87793388073590861</v>
      </c>
      <c r="AH7" s="20">
        <f t="shared" si="0"/>
        <v>0.82119625256247963</v>
      </c>
      <c r="AI7" s="23">
        <f t="shared" si="0"/>
        <v>0.85550306017782318</v>
      </c>
    </row>
    <row r="8" spans="1:76" s="18" customFormat="1" outlineLevel="1">
      <c r="A8" s="26" t="s">
        <v>30</v>
      </c>
      <c r="B8" s="20">
        <f t="shared" si="1"/>
        <v>1.0142814071653226</v>
      </c>
      <c r="C8" s="20">
        <f t="shared" si="1"/>
        <v>0.91636848187574738</v>
      </c>
      <c r="D8" s="20">
        <f t="shared" si="1"/>
        <v>0.86835447196039606</v>
      </c>
      <c r="E8" s="20">
        <f t="shared" si="1"/>
        <v>0.90861425578034682</v>
      </c>
      <c r="F8" s="22">
        <f t="shared" si="1"/>
        <v>0.80541306358381526</v>
      </c>
      <c r="G8" s="20">
        <f t="shared" si="1"/>
        <v>0.82613220703380341</v>
      </c>
      <c r="H8" s="20">
        <f t="shared" si="0"/>
        <v>0.85165221067006547</v>
      </c>
      <c r="I8" s="20">
        <f t="shared" si="0"/>
        <v>0.8769654367225056</v>
      </c>
      <c r="J8" s="21">
        <f t="shared" si="0"/>
        <v>0.9058287250569701</v>
      </c>
      <c r="K8" s="22"/>
      <c r="L8" s="20">
        <f t="shared" si="1"/>
        <v>0.90859844305931059</v>
      </c>
      <c r="M8" s="20">
        <f t="shared" si="1"/>
        <v>0.89031430503559372</v>
      </c>
      <c r="N8" s="20">
        <f t="shared" si="1"/>
        <v>0.94081275308166101</v>
      </c>
      <c r="O8" s="20">
        <f t="shared" si="1"/>
        <v>0.89453226652295315</v>
      </c>
      <c r="P8" s="20">
        <f t="shared" si="1"/>
        <v>0.8277732907835581</v>
      </c>
      <c r="Q8" s="20">
        <f t="shared" si="1"/>
        <v>0.83064298855046692</v>
      </c>
      <c r="R8" s="20">
        <f t="shared" si="1"/>
        <v>0.85215807088778583</v>
      </c>
      <c r="S8" s="20">
        <f t="shared" si="1"/>
        <v>0.71183823432395077</v>
      </c>
      <c r="T8" s="20">
        <f t="shared" si="1"/>
        <v>0.88927513255567325</v>
      </c>
      <c r="U8" s="20">
        <f t="shared" si="1"/>
        <v>0.87244283500168984</v>
      </c>
      <c r="V8" s="20">
        <f t="shared" si="1"/>
        <v>0.76957432338973675</v>
      </c>
      <c r="W8" s="20">
        <f t="shared" si="1"/>
        <v>0.77511258587302301</v>
      </c>
      <c r="X8" s="20">
        <f t="shared" si="1"/>
        <v>0.83372418588654207</v>
      </c>
      <c r="Y8" s="20">
        <f t="shared" si="1"/>
        <v>0.90670759142168822</v>
      </c>
      <c r="Z8" s="20">
        <f t="shared" si="1"/>
        <v>0.881572578176953</v>
      </c>
      <c r="AA8" s="20">
        <f t="shared" si="0"/>
        <v>0.78481317557751995</v>
      </c>
      <c r="AB8" s="20">
        <f t="shared" si="0"/>
        <v>0.82637076361576423</v>
      </c>
      <c r="AC8" s="20">
        <f t="shared" si="0"/>
        <v>0.89667662010236682</v>
      </c>
      <c r="AD8" s="20">
        <f t="shared" si="0"/>
        <v>0.88152194204099243</v>
      </c>
      <c r="AE8" s="20">
        <f t="shared" si="0"/>
        <v>0.90240678892618498</v>
      </c>
      <c r="AF8" s="20">
        <f t="shared" si="0"/>
        <v>0.88270507596432168</v>
      </c>
      <c r="AG8" s="20">
        <f t="shared" si="0"/>
        <v>0.95819131161236426</v>
      </c>
      <c r="AH8" s="20">
        <f t="shared" si="0"/>
        <v>0.86293325127707288</v>
      </c>
      <c r="AI8" s="23">
        <f t="shared" si="0"/>
        <v>0.91588861005492084</v>
      </c>
    </row>
    <row r="9" spans="1:76" s="18" customFormat="1" outlineLevel="1">
      <c r="A9" s="28"/>
      <c r="B9" s="29"/>
      <c r="C9" s="29"/>
      <c r="D9" s="29"/>
      <c r="E9" s="29"/>
      <c r="F9" s="31"/>
      <c r="G9" s="29"/>
      <c r="H9" s="29"/>
      <c r="I9" s="29"/>
      <c r="J9" s="30"/>
      <c r="K9" s="31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29"/>
      <c r="Y9" s="33"/>
      <c r="Z9" s="33"/>
      <c r="AA9" s="32"/>
      <c r="AB9" s="32"/>
      <c r="AC9" s="32"/>
      <c r="AD9" s="32"/>
      <c r="AE9" s="32"/>
      <c r="AF9" s="32"/>
      <c r="AG9" s="32"/>
      <c r="AH9" s="32"/>
      <c r="AI9" s="34"/>
    </row>
    <row r="10" spans="1:76" s="18" customFormat="1" outlineLevel="1">
      <c r="A10" s="19" t="s">
        <v>31</v>
      </c>
      <c r="B10" s="29">
        <f>'[1]Segment Analysis in THB'!B10</f>
        <v>3.2608613424657538</v>
      </c>
      <c r="C10" s="29">
        <f>'[1]Segment Analysis in THB'!C10</f>
        <v>5.0987429726027402</v>
      </c>
      <c r="D10" s="29">
        <f>'[1]Segment Analysis in THB'!D10</f>
        <v>6.4208965311475419</v>
      </c>
      <c r="E10" s="29">
        <f>'[1]Segment Analysis in THB'!E10</f>
        <v>6.8188870045205485</v>
      </c>
      <c r="F10" s="31">
        <f>'[1]Segment Analysis in THB'!F10</f>
        <v>7.3134795360273968</v>
      </c>
      <c r="G10" s="29">
        <f>'[1]Segment Analysis in THB'!G10</f>
        <v>8.2030046986301368</v>
      </c>
      <c r="H10" s="29">
        <f>'[1]Segment Analysis in THB'!H10</f>
        <v>10.178894686942215</v>
      </c>
      <c r="I10" s="29">
        <f>'[1]Segment Analysis in THB'!I10</f>
        <v>10.380801593413699</v>
      </c>
      <c r="J10" s="30">
        <f>'[1]Segment Analysis in THB'!J10</f>
        <v>11.846721627691677</v>
      </c>
      <c r="K10" s="31"/>
      <c r="L10" s="29">
        <f>'[1]Segment Analysis in THB'!L10</f>
        <v>1.6712636083561643</v>
      </c>
      <c r="M10" s="29">
        <f>'[1]Segment Analysis in THB'!M10</f>
        <v>1.6925050278082192</v>
      </c>
      <c r="N10" s="29">
        <f>'[1]Segment Analysis in THB'!N10</f>
        <v>1.7124358672602724</v>
      </c>
      <c r="O10" s="29">
        <f>'[1]Segment Analysis in THB'!O10</f>
        <v>1.7426825010958922</v>
      </c>
      <c r="P10" s="29">
        <f>'[1]Segment Analysis in THB'!P10</f>
        <v>1.7105368915256145</v>
      </c>
      <c r="Q10" s="29">
        <f>'[1]Segment Analysis in THB'!Q10</f>
        <v>1.8487239463325202</v>
      </c>
      <c r="R10" s="29">
        <f>'[1]Segment Analysis in THB'!R10</f>
        <v>1.8982819518243572</v>
      </c>
      <c r="S10" s="29">
        <f>'[1]Segment Analysis in THB'!S10</f>
        <v>1.8559367463449052</v>
      </c>
      <c r="T10" s="29">
        <f>'[1]Segment Analysis in THB'!T10</f>
        <v>1.8601375068493151</v>
      </c>
      <c r="U10" s="29">
        <f>'[1]Segment Analysis in THB'!U10</f>
        <v>2.0221659753424657</v>
      </c>
      <c r="V10" s="29">
        <f>'[1]Segment Analysis in THB'!V10</f>
        <v>2.157687594520548</v>
      </c>
      <c r="W10" s="29">
        <f>'[1]Segment Analysis in THB'!W10</f>
        <v>2.1630136219178082</v>
      </c>
      <c r="X10" s="29">
        <f>'[1]Segment Analysis in THB'!X10</f>
        <v>2.2045906940386901</v>
      </c>
      <c r="Y10" s="29">
        <f>'[1]Segment Analysis in THB'!Y10</f>
        <v>2.6595395708522105</v>
      </c>
      <c r="Z10" s="29">
        <f>'[1]Segment Analysis in THB'!Z10</f>
        <v>2.6688661836283969</v>
      </c>
      <c r="AA10" s="29">
        <f>'[1]Segment Analysis in THB'!AA10</f>
        <v>2.6458982384229173</v>
      </c>
      <c r="AB10" s="29">
        <f>'[1]Segment Analysis in THB'!AB10</f>
        <v>2.5281743660283835</v>
      </c>
      <c r="AC10" s="29">
        <f>'[1]Segment Analysis in THB'!AC10</f>
        <v>2.5673803761454876</v>
      </c>
      <c r="AD10" s="29">
        <f>'[1]Segment Analysis in THB'!AD10</f>
        <v>2.6012438064418326</v>
      </c>
      <c r="AE10" s="29">
        <f>'[1]Segment Analysis in THB'!AE10</f>
        <v>2.6840030447979952</v>
      </c>
      <c r="AF10" s="29">
        <f>'[1]Segment Analysis in THB'!AF10</f>
        <v>2.659591722756026</v>
      </c>
      <c r="AG10" s="29">
        <f>'[1]Segment Analysis in THB'!AG10</f>
        <v>2.770971289842965</v>
      </c>
      <c r="AH10" s="29">
        <f>'[1]Segment Analysis in THB'!AH10</f>
        <v>3.146663733642233</v>
      </c>
      <c r="AI10" s="35">
        <f>'[1]Segment Analysis in THB'!AI10</f>
        <v>3.2694948814504534</v>
      </c>
    </row>
    <row r="11" spans="1:76" s="18" customFormat="1" outlineLevel="1">
      <c r="A11" s="26" t="s">
        <v>27</v>
      </c>
      <c r="B11" s="29">
        <f>'[1]Segment Analysis in THB'!B11</f>
        <v>1.4020131506849316</v>
      </c>
      <c r="C11" s="29">
        <f>'[1]Segment Analysis in THB'!C11</f>
        <v>2.886450315068493</v>
      </c>
      <c r="D11" s="29">
        <f>'[1]Segment Analysis in THB'!D11</f>
        <v>3.2611757234972671</v>
      </c>
      <c r="E11" s="29">
        <f>'[1]Segment Analysis in THB'!E11</f>
        <v>3.5687100045205482</v>
      </c>
      <c r="F11" s="31">
        <f>'[1]Segment Analysis in THB'!F11</f>
        <v>3.6505677141095889</v>
      </c>
      <c r="G11" s="29">
        <f>'[1]Segment Analysis in THB'!G11</f>
        <v>4.081767438356164</v>
      </c>
      <c r="H11" s="29">
        <f>'[1]Segment Analysis in THB'!H11</f>
        <v>4.52034017412472</v>
      </c>
      <c r="I11" s="29">
        <f>'[1]Segment Analysis in THB'!I11</f>
        <v>4.2446039242685867</v>
      </c>
      <c r="J11" s="30">
        <f>'[1]Segment Analysis in THB'!J11</f>
        <v>4.856277586607864</v>
      </c>
      <c r="K11" s="31"/>
      <c r="L11" s="33">
        <f>'[1]Segment Analysis in THB'!L11</f>
        <v>0.88589600000000002</v>
      </c>
      <c r="M11" s="29">
        <f>'[1]Segment Analysis in THB'!M11</f>
        <v>0.89573891013698625</v>
      </c>
      <c r="N11" s="29">
        <f>'[1]Segment Analysis in THB'!N11</f>
        <v>0.90558247342465681</v>
      </c>
      <c r="O11" s="29">
        <f>'[1]Segment Analysis in THB'!O11</f>
        <v>0.88149262095890513</v>
      </c>
      <c r="P11" s="29">
        <f>'[1]Segment Analysis in THB'!P11</f>
        <v>0.85998328878588859</v>
      </c>
      <c r="Q11" s="29">
        <f>'[1]Segment Analysis in THB'!Q11</f>
        <v>0.92270852167498596</v>
      </c>
      <c r="R11" s="29">
        <f>'[1]Segment Analysis in THB'!R11</f>
        <v>0.95511055456408334</v>
      </c>
      <c r="S11" s="29">
        <f>'[1]Segment Analysis in THB'!S11</f>
        <v>0.91276534908463136</v>
      </c>
      <c r="T11" s="29">
        <f>'[1]Segment Analysis in THB'!T11</f>
        <v>0.95734134246575342</v>
      </c>
      <c r="U11" s="29">
        <f>'[1]Segment Analysis in THB'!U11</f>
        <v>1.0242469616438357</v>
      </c>
      <c r="V11" s="29">
        <f>'[1]Segment Analysis in THB'!V11</f>
        <v>1.0474265534246574</v>
      </c>
      <c r="W11" s="29">
        <f>'[1]Segment Analysis in THB'!W11</f>
        <v>1.0527525808219178</v>
      </c>
      <c r="X11" s="29">
        <f>'[1]Segment Analysis in THB'!X11</f>
        <v>1.0977682621129445</v>
      </c>
      <c r="Y11" s="33">
        <f>'[1]Segment Analysis in THB'!Y11</f>
        <v>1.155865687247533</v>
      </c>
      <c r="Z11" s="33">
        <f>'[1]Segment Analysis in THB'!Z11</f>
        <v>1.1500631123821214</v>
      </c>
      <c r="AA11" s="33">
        <f>'[1]Segment Analysis in THB'!AA11</f>
        <v>1.1166431123821214</v>
      </c>
      <c r="AB11" s="33">
        <f>'[1]Segment Analysis in THB'!AB11</f>
        <v>1.0404839741993945</v>
      </c>
      <c r="AC11" s="33">
        <f>'[1]Segment Analysis in THB'!AC11</f>
        <v>1.0602724198410778</v>
      </c>
      <c r="AD11" s="33">
        <f>'[1]Segment Analysis in THB'!AD11</f>
        <v>1.071923765114057</v>
      </c>
      <c r="AE11" s="33">
        <f>'[1]Segment Analysis in THB'!AE11</f>
        <v>1.0719237651140574</v>
      </c>
      <c r="AF11" s="33">
        <f>'[1]Segment Analysis in THB'!AF11</f>
        <v>1.0867102609462815</v>
      </c>
      <c r="AG11" s="33">
        <f>'[1]Segment Analysis in THB'!AG11</f>
        <v>1.1560450933738431</v>
      </c>
      <c r="AH11" s="33">
        <f>'[1]Segment Analysis in THB'!AH11</f>
        <v>1.3101470490890759</v>
      </c>
      <c r="AI11" s="36">
        <f>'[1]Segment Analysis in THB'!AI11</f>
        <v>1.3033751831986649</v>
      </c>
    </row>
    <row r="12" spans="1:76" s="18" customFormat="1" outlineLevel="1">
      <c r="A12" s="26" t="s">
        <v>28</v>
      </c>
      <c r="B12" s="29">
        <f>'[1]Segment Analysis in THB'!B12</f>
        <v>0.26884819178082187</v>
      </c>
      <c r="C12" s="29">
        <f>'[1]Segment Analysis in THB'!C12</f>
        <v>0.46238687671232875</v>
      </c>
      <c r="D12" s="29">
        <f>'[1]Segment Analysis in THB'!D12</f>
        <v>0.84872048961748636</v>
      </c>
      <c r="E12" s="29">
        <f>'[1]Segment Analysis in THB'!E12</f>
        <v>0.93917700000000015</v>
      </c>
      <c r="F12" s="31">
        <f>'[1]Segment Analysis in THB'!F12</f>
        <v>1.3519118219178081</v>
      </c>
      <c r="G12" s="29">
        <f>'[1]Segment Analysis in THB'!G12</f>
        <v>1.4623464383561644</v>
      </c>
      <c r="H12" s="29">
        <f>'[1]Segment Analysis in THB'!H12</f>
        <v>1.5718234891835936</v>
      </c>
      <c r="I12" s="29">
        <f>'[1]Segment Analysis in THB'!I12</f>
        <v>1.5602933129807306</v>
      </c>
      <c r="J12" s="30">
        <f>'[1]Segment Analysis in THB'!J12</f>
        <v>1.6571123668067944</v>
      </c>
      <c r="K12" s="31"/>
      <c r="L12" s="29">
        <f>'[1]Segment Analysis in THB'!L12</f>
        <v>0.215532</v>
      </c>
      <c r="M12" s="29">
        <f>'[1]Segment Analysis in THB'!M12</f>
        <v>0.22059898999999999</v>
      </c>
      <c r="N12" s="29">
        <f>'[1]Segment Analysis in THB'!N12</f>
        <v>0.22435476342465729</v>
      </c>
      <c r="O12" s="29">
        <f>'[1]Segment Analysis in THB'!O12</f>
        <v>0.27869124657534283</v>
      </c>
      <c r="P12" s="29">
        <f>'[1]Segment Analysis in THB'!P12</f>
        <v>0.28071798630136985</v>
      </c>
      <c r="Q12" s="29">
        <f>'[1]Segment Analysis in THB'!Q12</f>
        <v>0.34984830136986306</v>
      </c>
      <c r="R12" s="29">
        <f>'[1]Segment Analysis in THB'!R12</f>
        <v>0.36067276712328772</v>
      </c>
      <c r="S12" s="29">
        <f>'[1]Segment Analysis in THB'!S12</f>
        <v>0.36067276712328772</v>
      </c>
      <c r="T12" s="29">
        <f>'[1]Segment Analysis in THB'!T12</f>
        <v>0.33391972602739722</v>
      </c>
      <c r="U12" s="29">
        <f>'[1]Segment Analysis in THB'!U12</f>
        <v>0.37340665753424657</v>
      </c>
      <c r="V12" s="29">
        <f>'[1]Segment Analysis in THB'!V12</f>
        <v>0.37751002739726025</v>
      </c>
      <c r="W12" s="29">
        <f>'[1]Segment Analysis in THB'!W12</f>
        <v>0.37751002739726025</v>
      </c>
      <c r="X12" s="29">
        <f>'[1]Segment Analysis in THB'!X12</f>
        <v>0.3875729151411601</v>
      </c>
      <c r="Y12" s="29">
        <f>'[1]Segment Analysis in THB'!Y12</f>
        <v>0.39187928086495077</v>
      </c>
      <c r="Z12" s="29">
        <f>'[1]Segment Analysis in THB'!Z12</f>
        <v>0.39618564658874134</v>
      </c>
      <c r="AA12" s="29">
        <f>'[1]Segment Analysis in THB'!AA12</f>
        <v>0.39618564658874134</v>
      </c>
      <c r="AB12" s="29">
        <f>'[1]Segment Analysis in THB'!AB12</f>
        <v>0.37925285758241312</v>
      </c>
      <c r="AC12" s="29">
        <f>'[1]Segment Analysis in THB'!AC12</f>
        <v>0.38635444945509445</v>
      </c>
      <c r="AD12" s="29">
        <f>'[1]Segment Analysis in THB'!AD12</f>
        <v>0.396250561875721</v>
      </c>
      <c r="AE12" s="29">
        <f>'[1]Segment Analysis in THB'!AE12</f>
        <v>0.39843544406750214</v>
      </c>
      <c r="AF12" s="29">
        <f>'[1]Segment Analysis in THB'!AF12</f>
        <v>0.37995937136125507</v>
      </c>
      <c r="AG12" s="29">
        <f>'[1]Segment Analysis in THB'!AG12</f>
        <v>0.38957133393497978</v>
      </c>
      <c r="AH12" s="29">
        <f>'[1]Segment Analysis in THB'!AH12</f>
        <v>0.44064685815254012</v>
      </c>
      <c r="AI12" s="35">
        <f>'[1]Segment Analysis in THB'!AI12</f>
        <v>0.44693480335801955</v>
      </c>
    </row>
    <row r="13" spans="1:76" s="18" customFormat="1" outlineLevel="1">
      <c r="A13" s="26" t="s">
        <v>29</v>
      </c>
      <c r="B13" s="29">
        <f>'[1]Segment Analysis in THB'!B13</f>
        <v>0.35</v>
      </c>
      <c r="C13" s="29">
        <f>'[1]Segment Analysis in THB'!C13</f>
        <v>0.37684131506849311</v>
      </c>
      <c r="D13" s="29">
        <f>'[1]Segment Analysis in THB'!D13</f>
        <v>0.92699945464480904</v>
      </c>
      <c r="E13" s="29">
        <f>'[1]Segment Analysis in THB'!E13</f>
        <v>0.92700000000000005</v>
      </c>
      <c r="F13" s="31">
        <f>'[1]Segment Analysis in THB'!F13</f>
        <v>0.92700000000000005</v>
      </c>
      <c r="G13" s="29">
        <f>'[1]Segment Analysis in THB'!G13</f>
        <v>1.2821108219178081</v>
      </c>
      <c r="H13" s="29">
        <f>'[1]Segment Analysis in THB'!H13</f>
        <v>2.7137310236339007</v>
      </c>
      <c r="I13" s="29">
        <f>'[1]Segment Analysis in THB'!I13</f>
        <v>3.2029043561643835</v>
      </c>
      <c r="J13" s="30">
        <f>'[1]Segment Analysis in THB'!J13</f>
        <v>3.8341742770167442</v>
      </c>
      <c r="K13" s="31"/>
      <c r="L13" s="29">
        <f>'[1]Segment Analysis in THB'!L13</f>
        <v>0.22857533835616439</v>
      </c>
      <c r="M13" s="29">
        <f>'[1]Segment Analysis in THB'!M13</f>
        <v>0.23111506767123285</v>
      </c>
      <c r="N13" s="29">
        <f>'[1]Segment Analysis in THB'!N13</f>
        <v>0.23365479945205442</v>
      </c>
      <c r="O13" s="29">
        <f>'[1]Segment Analysis in THB'!O13</f>
        <v>0.23365479452054833</v>
      </c>
      <c r="P13" s="29">
        <f>'[1]Segment Analysis in THB'!P13</f>
        <v>0.22857534246575351</v>
      </c>
      <c r="Q13" s="29">
        <f>'[1]Segment Analysis in THB'!Q13</f>
        <v>0.23111506849315069</v>
      </c>
      <c r="R13" s="29">
        <f>'[1]Segment Analysis in THB'!R13</f>
        <v>0.23365479452054791</v>
      </c>
      <c r="S13" s="29">
        <f>'[1]Segment Analysis in THB'!S13</f>
        <v>0.23365479452054791</v>
      </c>
      <c r="T13" s="29">
        <f>'[1]Segment Analysis in THB'!T13</f>
        <v>0.22939643835616438</v>
      </c>
      <c r="U13" s="29">
        <f>'[1]Segment Analysis in THB'!U13</f>
        <v>0.28126035616438361</v>
      </c>
      <c r="V13" s="29">
        <f>'[1]Segment Analysis in THB'!V13</f>
        <v>0.38572701369863016</v>
      </c>
      <c r="W13" s="29">
        <f>'[1]Segment Analysis in THB'!W13</f>
        <v>0.38572701369863016</v>
      </c>
      <c r="X13" s="29">
        <f>'[1]Segment Analysis in THB'!X13</f>
        <v>0.38070157157910584</v>
      </c>
      <c r="Y13" s="29">
        <f>'[1]Segment Analysis in THB'!Y13</f>
        <v>0.76948501369862998</v>
      </c>
      <c r="Z13" s="29">
        <f>'[1]Segment Analysis in THB'!Z13</f>
        <v>0.77654619178082174</v>
      </c>
      <c r="AA13" s="29">
        <f>'[1]Segment Analysis in THB'!AA13</f>
        <v>0.78699824657534234</v>
      </c>
      <c r="AB13" s="29">
        <f>'[1]Segment Analysis in THB'!AB13</f>
        <v>0.76988958904109595</v>
      </c>
      <c r="AC13" s="29">
        <f>'[1]Segment Analysis in THB'!AC13</f>
        <v>0.77844391780821909</v>
      </c>
      <c r="AD13" s="29">
        <f>'[1]Segment Analysis in THB'!AD13</f>
        <v>0.78699824657534234</v>
      </c>
      <c r="AE13" s="29">
        <f>'[1]Segment Analysis in THB'!AE13</f>
        <v>0.86757260273972625</v>
      </c>
      <c r="AF13" s="29">
        <f>'[1]Segment Analysis in THB'!AF13</f>
        <v>0.85434209044848941</v>
      </c>
      <c r="AG13" s="29">
        <f>'[1]Segment Analysis in THB'!AG13</f>
        <v>0.88301286253414235</v>
      </c>
      <c r="AH13" s="29">
        <f>'[1]Segment Analysis in THB'!AH13</f>
        <v>1.0497658264006169</v>
      </c>
      <c r="AI13" s="35">
        <f>'[1]Segment Analysis in THB'!AI13</f>
        <v>1.0470534976334946</v>
      </c>
    </row>
    <row r="14" spans="1:76" s="18" customFormat="1" outlineLevel="1">
      <c r="A14" s="26" t="s">
        <v>30</v>
      </c>
      <c r="B14" s="29">
        <f>'[1]Segment Analysis in THB'!B14</f>
        <v>1.24</v>
      </c>
      <c r="C14" s="29">
        <f>'[1]Segment Analysis in THB'!C14</f>
        <v>1.3730644657534248</v>
      </c>
      <c r="D14" s="29">
        <f>'[1]Segment Analysis in THB'!D14</f>
        <v>1.3840008633879781</v>
      </c>
      <c r="E14" s="29">
        <f>'[1]Segment Analysis in THB'!E14</f>
        <v>1.3839999999999999</v>
      </c>
      <c r="F14" s="31">
        <f>'[1]Segment Analysis in THB'!F14</f>
        <v>1.3839999999999999</v>
      </c>
      <c r="G14" s="29">
        <f>'[1]Segment Analysis in THB'!G14</f>
        <v>1.3767799999999999</v>
      </c>
      <c r="H14" s="29">
        <f>'[1]Segment Analysis in THB'!H14</f>
        <v>1.373</v>
      </c>
      <c r="I14" s="29">
        <f>'[1]Segment Analysis in THB'!I14</f>
        <v>1.373</v>
      </c>
      <c r="J14" s="30">
        <f>'[1]Segment Analysis in THB'!J14</f>
        <v>1.4991573972602741</v>
      </c>
      <c r="K14" s="31"/>
      <c r="L14" s="29">
        <f>'[1]Segment Analysis in THB'!L14</f>
        <v>0.34126027000000003</v>
      </c>
      <c r="M14" s="29">
        <f>'[1]Segment Analysis in THB'!M14</f>
        <v>0.34505206000000005</v>
      </c>
      <c r="N14" s="29">
        <f>'[1]Segment Analysis in THB'!N14</f>
        <v>0.34884383095890398</v>
      </c>
      <c r="O14" s="29">
        <f>'[1]Segment Analysis in THB'!O14</f>
        <v>0.34884383904109606</v>
      </c>
      <c r="P14" s="29">
        <f>'[1]Segment Analysis in THB'!P14</f>
        <v>0.34126027397260272</v>
      </c>
      <c r="Q14" s="29">
        <f>'[1]Segment Analysis in THB'!Q14</f>
        <v>0.34505205479452056</v>
      </c>
      <c r="R14" s="29">
        <f>'[1]Segment Analysis in THB'!R14</f>
        <v>0.34884383561643834</v>
      </c>
      <c r="S14" s="29">
        <f>'[1]Segment Analysis in THB'!S14</f>
        <v>0.34884383561643834</v>
      </c>
      <c r="T14" s="29">
        <f>'[1]Segment Analysis in THB'!T14</f>
        <v>0.33948</v>
      </c>
      <c r="U14" s="29">
        <f>'[1]Segment Analysis in THB'!U14</f>
        <v>0.343252</v>
      </c>
      <c r="V14" s="29">
        <f>'[1]Segment Analysis in THB'!V14</f>
        <v>0.347024</v>
      </c>
      <c r="W14" s="29">
        <f>'[1]Segment Analysis in THB'!W14</f>
        <v>0.347024</v>
      </c>
      <c r="X14" s="29">
        <f>'[1]Segment Analysis in THB'!X14</f>
        <v>0.33854794520547943</v>
      </c>
      <c r="Y14" s="29">
        <f>'[1]Segment Analysis in THB'!Y14</f>
        <v>0.34230958904109593</v>
      </c>
      <c r="Z14" s="29">
        <f>'[1]Segment Analysis in THB'!Z14</f>
        <v>0.34607123287671232</v>
      </c>
      <c r="AA14" s="29">
        <f>'[1]Segment Analysis in THB'!AA14</f>
        <v>0.34607123287671232</v>
      </c>
      <c r="AB14" s="29">
        <f>'[1]Segment Analysis in THB'!AB14</f>
        <v>0.33854794520547943</v>
      </c>
      <c r="AC14" s="29">
        <f>'[1]Segment Analysis in THB'!AC14</f>
        <v>0.34230958904109593</v>
      </c>
      <c r="AD14" s="29">
        <f>'[1]Segment Analysis in THB'!AD14</f>
        <v>0.34607123287671232</v>
      </c>
      <c r="AE14" s="29">
        <f>'[1]Segment Analysis in THB'!AE14</f>
        <v>0.34607123287671243</v>
      </c>
      <c r="AF14" s="29">
        <f>'[1]Segment Analysis in THB'!AF14</f>
        <v>0.33857999999999999</v>
      </c>
      <c r="AG14" s="29">
        <f>'[1]Segment Analysis in THB'!AG14</f>
        <v>0.34234199999999998</v>
      </c>
      <c r="AH14" s="29">
        <f>'[1]Segment Analysis in THB'!AH14</f>
        <v>0.34610400000000002</v>
      </c>
      <c r="AI14" s="35">
        <f>'[1]Segment Analysis in THB'!AI14</f>
        <v>0.47213139726027398</v>
      </c>
    </row>
    <row r="15" spans="1:76" s="24" customFormat="1" outlineLevel="1">
      <c r="A15" s="26"/>
      <c r="B15" s="32">
        <f>B10-SUM(B11:B14)</f>
        <v>0</v>
      </c>
      <c r="C15" s="32">
        <f>C10-SUM(C11:C14)</f>
        <v>0</v>
      </c>
      <c r="D15" s="37">
        <f>D10-SUM(D11:D14)</f>
        <v>0</v>
      </c>
      <c r="E15" s="37">
        <f t="shared" ref="E15:AI15" si="2">E10-SUM(E11:E14)</f>
        <v>0</v>
      </c>
      <c r="F15" s="39">
        <f t="shared" si="2"/>
        <v>0</v>
      </c>
      <c r="G15" s="37">
        <f t="shared" si="2"/>
        <v>0</v>
      </c>
      <c r="H15" s="37">
        <f t="shared" si="2"/>
        <v>0</v>
      </c>
      <c r="I15" s="37">
        <f t="shared" si="2"/>
        <v>0</v>
      </c>
      <c r="J15" s="38">
        <f t="shared" si="2"/>
        <v>0</v>
      </c>
      <c r="K15" s="39"/>
      <c r="L15" s="40">
        <f t="shared" si="2"/>
        <v>0</v>
      </c>
      <c r="M15" s="40">
        <f t="shared" si="2"/>
        <v>0</v>
      </c>
      <c r="N15" s="40">
        <f t="shared" si="2"/>
        <v>0</v>
      </c>
      <c r="O15" s="40">
        <f t="shared" si="2"/>
        <v>0</v>
      </c>
      <c r="P15" s="40">
        <f t="shared" si="2"/>
        <v>0</v>
      </c>
      <c r="Q15" s="40">
        <f t="shared" si="2"/>
        <v>0</v>
      </c>
      <c r="R15" s="40">
        <f t="shared" si="2"/>
        <v>0</v>
      </c>
      <c r="S15" s="40">
        <f t="shared" si="2"/>
        <v>0</v>
      </c>
      <c r="T15" s="40">
        <f t="shared" si="2"/>
        <v>0</v>
      </c>
      <c r="U15" s="40">
        <f t="shared" si="2"/>
        <v>0</v>
      </c>
      <c r="V15" s="40">
        <f t="shared" si="2"/>
        <v>0</v>
      </c>
      <c r="W15" s="40">
        <f t="shared" si="2"/>
        <v>0</v>
      </c>
      <c r="X15" s="40">
        <f t="shared" si="2"/>
        <v>0</v>
      </c>
      <c r="Y15" s="40">
        <f t="shared" si="2"/>
        <v>0</v>
      </c>
      <c r="Z15" s="40">
        <f t="shared" si="2"/>
        <v>0</v>
      </c>
      <c r="AA15" s="37">
        <f t="shared" si="2"/>
        <v>0</v>
      </c>
      <c r="AB15" s="41">
        <f t="shared" si="2"/>
        <v>0</v>
      </c>
      <c r="AC15" s="41">
        <f t="shared" si="2"/>
        <v>0</v>
      </c>
      <c r="AD15" s="41">
        <f t="shared" si="2"/>
        <v>0</v>
      </c>
      <c r="AE15" s="41">
        <f t="shared" si="2"/>
        <v>0</v>
      </c>
      <c r="AF15" s="41">
        <f t="shared" si="2"/>
        <v>0</v>
      </c>
      <c r="AG15" s="41">
        <f t="shared" si="2"/>
        <v>0</v>
      </c>
      <c r="AH15" s="41">
        <f t="shared" si="2"/>
        <v>0</v>
      </c>
      <c r="AI15" s="42">
        <f t="shared" si="2"/>
        <v>0</v>
      </c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s="18" customFormat="1">
      <c r="A16" s="19" t="s">
        <v>32</v>
      </c>
      <c r="B16" s="29">
        <f>'[2]By company'!$R$317/10^6</f>
        <v>3.1855025630235287</v>
      </c>
      <c r="C16" s="29">
        <f>'[2]By company'!$S$317/10^6</f>
        <v>4.3613119999999999</v>
      </c>
      <c r="D16" s="29">
        <f>'[2]By company'!$X$317/10^6</f>
        <v>5.2548755522423596</v>
      </c>
      <c r="E16" s="29">
        <f>'[2]By company'!$AC$317/10^6</f>
        <v>5.8039158392465975</v>
      </c>
      <c r="F16" s="31">
        <f>'[2]By company'!$AH$317/10^6</f>
        <v>6.24941747</v>
      </c>
      <c r="G16" s="29">
        <f>'[3]By company'!$AM$321/10^6</f>
        <v>7.0235972752636497</v>
      </c>
      <c r="H16" s="29">
        <f>'[1]Segment Analysis in THB'!H16</f>
        <v>8.728926665510043</v>
      </c>
      <c r="I16" s="29">
        <f>'[1]Segment Analysis in THB'!I16</f>
        <v>9.1032677084520284</v>
      </c>
      <c r="J16" s="30">
        <f>'[1]Segment Analysis in THB'!J16</f>
        <v>10.419398600419296</v>
      </c>
      <c r="K16" s="31"/>
      <c r="L16" s="29">
        <f>'[2]By company'!$Y$317/10^6</f>
        <v>1.4233449846048198</v>
      </c>
      <c r="M16" s="29">
        <f>'[2]By company'!$Z$317/10^6</f>
        <v>1.445737068888586</v>
      </c>
      <c r="N16" s="29">
        <f>'[2]By company'!$AA$317/10^6</f>
        <v>1.4709999588757243</v>
      </c>
      <c r="O16" s="29">
        <f>'[2]By company'!$AB$317/10^6</f>
        <v>1.4638338268774662</v>
      </c>
      <c r="P16" s="29">
        <f>'[2]By company'!$AD$317/10^6</f>
        <v>1.5054495400000001</v>
      </c>
      <c r="Q16" s="29">
        <f>'[2]By company'!$AE$317/10^6</f>
        <v>1.58684508</v>
      </c>
      <c r="R16" s="29">
        <f>'[2]By company'!$AF$317/10^6</f>
        <v>1.6325157000000001</v>
      </c>
      <c r="S16" s="29">
        <f>'[2]By company'!$AG$317/10^6</f>
        <v>1.5246071499999998</v>
      </c>
      <c r="T16" s="29">
        <f>'[2]By company'!$AI$317/10^6</f>
        <v>1.6267209389142077</v>
      </c>
      <c r="U16" s="29">
        <f>'[2]By company'!$AJ$317/10^6</f>
        <v>1.8145852072488728</v>
      </c>
      <c r="V16" s="29">
        <f>'[4]By company'!$AK$317/10^6</f>
        <v>1.8015288626199988</v>
      </c>
      <c r="W16" s="29">
        <f>'[3]By company'!$AL$321/10^6</f>
        <v>1.7807622664805691</v>
      </c>
      <c r="X16" s="29">
        <f>'[5]By company'!$AN$349/10^6</f>
        <v>1.7647709200019872</v>
      </c>
      <c r="Y16" s="29">
        <f>'[1]Segment Analysis in THB'!Y16</f>
        <v>2.3193589555325862</v>
      </c>
      <c r="Z16" s="29">
        <f>'[6]By company'!$AP$345/10^6</f>
        <v>2.3795751199698389</v>
      </c>
      <c r="AA16" s="29">
        <f>'[1]Segment Analysis in THB'!AA16</f>
        <v>2.2652216700056336</v>
      </c>
      <c r="AB16" s="29">
        <f>'[1]Segment Analysis in THB'!AB16</f>
        <v>2.1881375496729887</v>
      </c>
      <c r="AC16" s="29">
        <f>'[1]Segment Analysis in THB'!AC16</f>
        <v>2.2228976203174389</v>
      </c>
      <c r="AD16" s="29">
        <f>'[1]Segment Analysis in THB'!AD16</f>
        <v>2.3866285300104808</v>
      </c>
      <c r="AE16" s="29">
        <f>'[1]Historical Financials in THB'!AF6</f>
        <v>2.3056040084511196</v>
      </c>
      <c r="AF16" s="29">
        <f>'[1]Segment Analysis in THB'!AF16</f>
        <v>2.325123570352289</v>
      </c>
      <c r="AG16" s="29">
        <f>'[1]Segment Analysis in THB'!AG16</f>
        <v>2.5462493404533282</v>
      </c>
      <c r="AH16" s="29">
        <f>'[1]Segment Analysis in THB'!AH16</f>
        <v>2.7299829088126062</v>
      </c>
      <c r="AI16" s="35">
        <f>'[1]Segment Analysis in THB'!AI16</f>
        <v>2.8180427808010728</v>
      </c>
      <c r="AJ16" s="43"/>
      <c r="AK16" s="43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s="18" customFormat="1">
      <c r="A17" s="26" t="s">
        <v>27</v>
      </c>
      <c r="B17" s="29">
        <f>'[2]By company'!$R$272/10^6</f>
        <v>1.3067274311385284</v>
      </c>
      <c r="C17" s="29">
        <f>'[2]By company'!$S$272/10^6</f>
        <v>2.3221280000000002</v>
      </c>
      <c r="D17" s="29">
        <f>'[2]By company'!$X$272/10^6</f>
        <v>2.5550665591601005</v>
      </c>
      <c r="E17" s="29">
        <f>'[2]By company'!$AC$272/10^6</f>
        <v>2.8969894199999997</v>
      </c>
      <c r="F17" s="31">
        <f>'[2]By company'!$AH$272/10^6</f>
        <v>3.0975576999999999</v>
      </c>
      <c r="G17" s="29">
        <f>'[3]By company'!$AM$276/10^6</f>
        <v>3.4135763212479397</v>
      </c>
      <c r="H17" s="29">
        <f>'[1]Segment Analysis in THB'!H17</f>
        <v>3.7990538276500643</v>
      </c>
      <c r="I17" s="29">
        <f>'[1]Segment Analysis in THB'!I17</f>
        <v>3.7336394193532914</v>
      </c>
      <c r="J17" s="30">
        <f>'[1]Segment Analysis in THB'!J17</f>
        <v>4.2661662418739343</v>
      </c>
      <c r="K17" s="31"/>
      <c r="L17" s="33">
        <f>'[2]By company'!$Y$272/10^6</f>
        <v>0.71152800074072164</v>
      </c>
      <c r="M17" s="33">
        <f>'[2]By company'!$Z$272/10^6</f>
        <v>0.76532773666297471</v>
      </c>
      <c r="N17" s="33">
        <f>'[2]By company'!$AA$272/10^6</f>
        <v>0.73665707770319144</v>
      </c>
      <c r="O17" s="33">
        <f>'[2]By company'!$AB$272/10^6</f>
        <v>0.68347660489311224</v>
      </c>
      <c r="P17" s="33">
        <f>'[2]By company'!$AD$272/10^6</f>
        <v>0.74577512000000001</v>
      </c>
      <c r="Q17" s="33">
        <f>'[2]By company'!$AE$272/10^6</f>
        <v>0.78311755000000005</v>
      </c>
      <c r="R17" s="33">
        <f>'[2]By company'!$AF$272/10^6</f>
        <v>0.80697743999999993</v>
      </c>
      <c r="S17" s="33">
        <f>'[2]By company'!$AG$272/10^6</f>
        <v>0.76168758999999997</v>
      </c>
      <c r="T17" s="33">
        <f>'[2]By company'!$AI$272/10^6</f>
        <v>0.79258818312648271</v>
      </c>
      <c r="U17" s="33">
        <f>'[2]By company'!$AJ$272/10^6</f>
        <v>0.88356465373400994</v>
      </c>
      <c r="V17" s="33">
        <f>'[4]By company'!$AK$272/10^6</f>
        <v>0.87562451937526775</v>
      </c>
      <c r="W17" s="33">
        <f>'[3]By company'!$AL$276/10^6</f>
        <v>0.86179896501217901</v>
      </c>
      <c r="X17" s="33">
        <f>'[5]By company'!$AN$299/10^6</f>
        <v>0.90334796000033335</v>
      </c>
      <c r="Y17" s="33">
        <f>'[1]Segment Analysis in THB'!Y17</f>
        <v>0.9870720176590746</v>
      </c>
      <c r="Z17" s="33">
        <f>'[6]By company'!$AP$296/10^6</f>
        <v>0.98710848999482281</v>
      </c>
      <c r="AA17" s="33">
        <f>'[1]Segment Analysis in THB'!AA17</f>
        <v>0.92152535999583385</v>
      </c>
      <c r="AB17" s="33">
        <f>'[1]Segment Analysis in THB'!AB17</f>
        <v>0.87937216997981882</v>
      </c>
      <c r="AC17" s="33">
        <f>'[1]Segment Analysis in THB'!AC17</f>
        <v>0.94884602001121798</v>
      </c>
      <c r="AD17" s="33">
        <f>'[1]Segment Analysis in THB'!AD17</f>
        <v>0.98910282001138161</v>
      </c>
      <c r="AE17" s="33">
        <f t="shared" ref="AE17:AE20" si="3">I17-AB17-AC17-AD17</f>
        <v>0.91631840935087294</v>
      </c>
      <c r="AF17" s="33">
        <f>'[1]Segment Analysis in THB'!AF17</f>
        <v>0.94651698273525509</v>
      </c>
      <c r="AG17" s="33">
        <f>'[1]Segment Analysis in THB'!AG17</f>
        <v>1.0663749708161003</v>
      </c>
      <c r="AH17" s="33">
        <f>'[1]Segment Analysis in THB'!AH17</f>
        <v>1.161409046644613</v>
      </c>
      <c r="AI17" s="36">
        <f>'[1]Segment Analysis in THB'!AI17</f>
        <v>1.0918652416779651</v>
      </c>
      <c r="AJ17" s="43"/>
      <c r="AK17" s="43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s="18" customFormat="1">
      <c r="A18" s="26" t="s">
        <v>28</v>
      </c>
      <c r="B18" s="29">
        <f>'[2]By company'!$R$296/10^6</f>
        <v>0.28399793700000003</v>
      </c>
      <c r="C18" s="29">
        <f>'[2]By company'!$S$296/10^6</f>
        <v>0.41836099999999998</v>
      </c>
      <c r="D18" s="29">
        <f>'[2]By company'!$X$296/10^6</f>
        <v>0.78258414616225891</v>
      </c>
      <c r="E18" s="29">
        <f>'[2]By company'!$AC$296/10^6</f>
        <v>0.90945744924659655</v>
      </c>
      <c r="F18" s="31">
        <f>'[2]By company'!$AH$296/10^6</f>
        <v>1.1478224300000002</v>
      </c>
      <c r="G18" s="29">
        <f>'[3]By company'!$AM$300/10^6</f>
        <v>1.314935672855754</v>
      </c>
      <c r="H18" s="29">
        <f>'[1]Segment Analysis in THB'!H18</f>
        <v>1.3844121467470429</v>
      </c>
      <c r="I18" s="29">
        <f>'[1]Segment Analysis in THB'!I18</f>
        <v>1.3698394799987377</v>
      </c>
      <c r="J18" s="30">
        <f>'[1]Segment Analysis in THB'!J18</f>
        <v>1.5450149453316722</v>
      </c>
      <c r="K18" s="31"/>
      <c r="L18" s="29">
        <f>'[2]By company'!$Y$296/10^6</f>
        <v>0.21218469386409841</v>
      </c>
      <c r="M18" s="29">
        <f>'[2]By company'!$Z$296/10^6</f>
        <v>0.22468348722561141</v>
      </c>
      <c r="N18" s="29">
        <f>'[2]By company'!$AA$296/10^6</f>
        <v>0.21469619617253285</v>
      </c>
      <c r="O18" s="29">
        <f>'[2]By company'!$AB$296/10^6</f>
        <v>0.25789307198435396</v>
      </c>
      <c r="P18" s="29">
        <f>'[2]By company'!$AD$296/10^6</f>
        <v>0.25080775</v>
      </c>
      <c r="Q18" s="29">
        <f>'[2]By company'!$AE$296/10^6</f>
        <v>0.29720855000000002</v>
      </c>
      <c r="R18" s="29">
        <f>'[2]By company'!$AF$296/10^6</f>
        <v>0.28916712</v>
      </c>
      <c r="S18" s="29">
        <f>'[2]By company'!$AG$296/10^6</f>
        <v>0.31063900999999999</v>
      </c>
      <c r="T18" s="29">
        <f>'[2]By company'!$AI$296/10^6</f>
        <v>0.29893296616864234</v>
      </c>
      <c r="U18" s="29">
        <f>'[2]By company'!$AJ$296/10^6</f>
        <v>0.34626853558878951</v>
      </c>
      <c r="V18" s="33">
        <f>'[4]By company'!$AK$296/10^6</f>
        <v>0.33166650375002094</v>
      </c>
      <c r="W18" s="29">
        <f>'[3]By company'!$AL$300/10^6</f>
        <v>0.33806766734830124</v>
      </c>
      <c r="X18" s="33">
        <f>'[5]By company'!$AN$323/10^6</f>
        <v>0.34233904000454285</v>
      </c>
      <c r="Y18" s="33">
        <f>'[1]Segment Analysis in THB'!Y18</f>
        <v>0.3446118167451126</v>
      </c>
      <c r="Z18" s="33">
        <f>'[6]By company'!$AP$320/10^6</f>
        <v>0.35205856999748592</v>
      </c>
      <c r="AA18" s="29">
        <f>'[1]Segment Analysis in THB'!AA18</f>
        <v>0.34540271999990174</v>
      </c>
      <c r="AB18" s="29">
        <f>'[1]Segment Analysis in THB'!AB18</f>
        <v>0.34196555962856962</v>
      </c>
      <c r="AC18" s="29">
        <f>'[1]Segment Analysis in THB'!AC18</f>
        <v>0.3479446303707141</v>
      </c>
      <c r="AD18" s="29">
        <f>'[1]Segment Analysis in THB'!AD18</f>
        <v>0.32639297999985739</v>
      </c>
      <c r="AE18" s="29">
        <f t="shared" si="3"/>
        <v>0.35353630999959662</v>
      </c>
      <c r="AF18" s="29">
        <f>'[1]Segment Analysis in THB'!AF18</f>
        <v>0.36255086685135535</v>
      </c>
      <c r="AG18" s="29">
        <f>'[1]Segment Analysis in THB'!AG18</f>
        <v>0.37661833049290505</v>
      </c>
      <c r="AH18" s="29">
        <f>'[1]Segment Analysis in THB'!AH18</f>
        <v>0.40784544945965207</v>
      </c>
      <c r="AI18" s="35">
        <f>'[1]Segment Analysis in THB'!AI18</f>
        <v>0.39800029852775987</v>
      </c>
      <c r="AJ18" s="43"/>
      <c r="AK18" s="43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s="18" customFormat="1">
      <c r="A19" s="26" t="s">
        <v>29</v>
      </c>
      <c r="B19" s="29">
        <f>'[2]By company'!$R$308/10^6</f>
        <v>0.33706825000000001</v>
      </c>
      <c r="C19" s="29">
        <f>'[2]By company'!$S$308/10^6</f>
        <v>0.36259000000000002</v>
      </c>
      <c r="D19" s="29">
        <f>'[2]By company'!$X$308/10^6</f>
        <v>0.71542150799999993</v>
      </c>
      <c r="E19" s="29">
        <f>'[2]By company'!$AC$308/10^6</f>
        <v>0.73994683999999988</v>
      </c>
      <c r="F19" s="31">
        <f>'[2]By company'!$AH$308/10^6</f>
        <v>0.88934566000000015</v>
      </c>
      <c r="G19" s="29">
        <f>'[3]By company'!$AM$313/10^6</f>
        <v>1.1576829811599547</v>
      </c>
      <c r="H19" s="29">
        <f>'[1]Segment Analysis in THB'!H19</f>
        <v>2.376142205862938</v>
      </c>
      <c r="I19" s="29">
        <f>'[1]Segment Analysis in THB'!I19</f>
        <v>2.7957152644800005</v>
      </c>
      <c r="J19" s="30">
        <f>'[1]Segment Analysis in THB'!J19</f>
        <v>3.2502375793936911</v>
      </c>
      <c r="K19" s="31"/>
      <c r="L19" s="29">
        <f>'[2]By company'!$Y$308/10^6</f>
        <v>0.18956373999999998</v>
      </c>
      <c r="M19" s="29">
        <f>'[2]By company'!$Z$308/10^6</f>
        <v>0.14852106000000007</v>
      </c>
      <c r="N19" s="29">
        <f>'[2]By company'!$AA$308/10^6</f>
        <v>0.19144996000000003</v>
      </c>
      <c r="O19" s="29">
        <f>'[2]By company'!$AB$308/10^6</f>
        <v>0.21041208000000003</v>
      </c>
      <c r="P19" s="29">
        <f>'[2]By company'!$AD$308/10^6</f>
        <v>0.22638052999999997</v>
      </c>
      <c r="Q19" s="29">
        <f>'[2]By company'!$AE$308/10^6</f>
        <v>0.21990390999999998</v>
      </c>
      <c r="R19" s="29">
        <f>'[2]By company'!$AF$308/10^6</f>
        <v>0.23910105000000004</v>
      </c>
      <c r="S19" s="29">
        <f>'[2]By company'!$AG$308/10^6</f>
        <v>0.20396017000000005</v>
      </c>
      <c r="T19" s="29">
        <f>'[2]By company'!$AI$308/10^6</f>
        <v>0.23330866761908273</v>
      </c>
      <c r="U19" s="29">
        <f>'[2]By company'!$AJ$308/10^6</f>
        <v>0.28528426992607325</v>
      </c>
      <c r="V19" s="33">
        <f>'[4]By company'!$AK$309/10^6</f>
        <v>0.32717707949471009</v>
      </c>
      <c r="W19" s="29">
        <f>'[3]By company'!$AL$313/10^6</f>
        <v>0.31191296412008895</v>
      </c>
      <c r="X19" s="33">
        <f>'[5]By company'!$AN$341/10^6</f>
        <v>0.23682830999711096</v>
      </c>
      <c r="Y19" s="33">
        <f>'[1]Segment Analysis in THB'!Y19</f>
        <v>0.67730041812839892</v>
      </c>
      <c r="Z19" s="33">
        <f>'[6]By company'!$AP$338/10^6</f>
        <v>0.73532115097752992</v>
      </c>
      <c r="AA19" s="29">
        <f>'[1]Segment Analysis in THB'!AA19</f>
        <v>0.72669232675989814</v>
      </c>
      <c r="AB19" s="29">
        <f>'[1]Segment Analysis in THB'!AB19</f>
        <v>0.68703369606459985</v>
      </c>
      <c r="AC19" s="29">
        <f>'[1]Segment Analysis in THB'!AC19</f>
        <v>0.61916596460550699</v>
      </c>
      <c r="AD19" s="29">
        <f>'[1]Segment Analysis in THB'!AD19</f>
        <v>0.76606334470924187</v>
      </c>
      <c r="AE19" s="29">
        <f t="shared" si="3"/>
        <v>0.72345225910065192</v>
      </c>
      <c r="AF19" s="29">
        <f>'[1]Segment Analysis in THB'!AF19</f>
        <v>0.71718943614567809</v>
      </c>
      <c r="AG19" s="29">
        <f>'[1]Segment Analysis in THB'!AG19</f>
        <v>0.77522690914432302</v>
      </c>
      <c r="AH19" s="29">
        <f>'[1]Segment Analysis in THB'!AH19</f>
        <v>0.86206376270834117</v>
      </c>
      <c r="AI19" s="35">
        <f>'[1]Segment Analysis in THB'!AI19</f>
        <v>0.89575747139534778</v>
      </c>
      <c r="AJ19" s="43"/>
      <c r="AK19" s="43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s="18" customFormat="1">
      <c r="A20" s="26" t="s">
        <v>30</v>
      </c>
      <c r="B20" s="29">
        <f>'[2]By company'!$R$299/10^6</f>
        <v>1.2577089448850001</v>
      </c>
      <c r="C20" s="29">
        <f>'[2]By company'!$S$299/10^6</f>
        <v>1.2582329999999999</v>
      </c>
      <c r="D20" s="29">
        <f>'[2]By company'!$X$299/10^6</f>
        <v>1.20180333892</v>
      </c>
      <c r="E20" s="29">
        <f>'[2]By company'!$AC$299/10^6</f>
        <v>1.2575221299999999</v>
      </c>
      <c r="F20" s="31">
        <f>'[2]By company'!$AH$299/10^6</f>
        <v>1.1146916800000002</v>
      </c>
      <c r="G20" s="29">
        <f>'[3]By company'!$AM$303/10^6</f>
        <v>1.1374022999999998</v>
      </c>
      <c r="H20" s="29">
        <f>'[1]Segment Analysis in THB'!H20</f>
        <v>1.1693184852499998</v>
      </c>
      <c r="I20" s="29">
        <f>'[1]Segment Analysis in THB'!I20</f>
        <v>1.2040735446200002</v>
      </c>
      <c r="J20" s="30">
        <f>'[1]Segment Analysis in THB'!J20</f>
        <v>1.3579798338199998</v>
      </c>
      <c r="K20" s="31"/>
      <c r="L20" s="29">
        <f>'[2]By company'!$Y$299/10^6</f>
        <v>0.31006855</v>
      </c>
      <c r="M20" s="29">
        <f>'[2]By company'!$Z$299/10^6</f>
        <v>0.30720478500000004</v>
      </c>
      <c r="N20" s="29">
        <f>'[2]By company'!$AA$299/10^6</f>
        <v>0.32819672500000002</v>
      </c>
      <c r="O20" s="29">
        <f>'[2]By company'!$AB$299/10^6</f>
        <v>0.3120520699999999</v>
      </c>
      <c r="P20" s="29">
        <f>'[2]By company'!$AD$299/10^6</f>
        <v>0.28248614</v>
      </c>
      <c r="Q20" s="29">
        <f>'[2]By company'!$AE$299/10^6</f>
        <v>0.28661507000000003</v>
      </c>
      <c r="R20" s="29">
        <f>'[2]By company'!$AF$299/10^6</f>
        <v>0.29727008999999999</v>
      </c>
      <c r="S20" s="29">
        <f>'[2]By company'!$AG$299/10^6</f>
        <v>0.24832038000000001</v>
      </c>
      <c r="T20" s="29">
        <f>'[2]By company'!$AI$299/10^6</f>
        <v>0.30189112199999996</v>
      </c>
      <c r="U20" s="29">
        <f>'[2]By company'!$AJ$299/10^6</f>
        <v>0.29946774800000003</v>
      </c>
      <c r="V20" s="33">
        <f>'[4]By company'!$AK$299/10^6</f>
        <v>0.26706076000000001</v>
      </c>
      <c r="W20" s="29">
        <f>'[3]By company'!$AL$303/10^6</f>
        <v>0.26898266999999992</v>
      </c>
      <c r="X20" s="33">
        <f>'[5]By company'!$AN$326/10^6</f>
        <v>0.28225560999999999</v>
      </c>
      <c r="Y20" s="33">
        <f>'[1]Segment Analysis in THB'!Y20</f>
        <v>0.31037470300000003</v>
      </c>
      <c r="Z20" s="33">
        <f>'[6]By company'!$AP$323/10^6</f>
        <v>0.30508690899999996</v>
      </c>
      <c r="AA20" s="29">
        <f>'[1]Segment Analysis in THB'!AA20</f>
        <v>0.27160126325</v>
      </c>
      <c r="AB20" s="29">
        <f>'[1]Segment Analysis in THB'!AB20</f>
        <v>0.27976612399999995</v>
      </c>
      <c r="AC20" s="29">
        <f>'[1]Segment Analysis in THB'!AC20</f>
        <v>0.30694100533000007</v>
      </c>
      <c r="AD20" s="29">
        <f>'[1]Segment Analysis in THB'!AD20</f>
        <v>0.30506938528999999</v>
      </c>
      <c r="AE20" s="29">
        <f t="shared" si="3"/>
        <v>0.31229703000000003</v>
      </c>
      <c r="AF20" s="29">
        <f>'[1]Segment Analysis in THB'!AF20</f>
        <v>0.29886628462000003</v>
      </c>
      <c r="AG20" s="29">
        <f>'[1]Segment Analysis in THB'!AG20</f>
        <v>0.32802913</v>
      </c>
      <c r="AH20" s="29">
        <f>'[1]Segment Analysis in THB'!AH20</f>
        <v>0.29866465000000003</v>
      </c>
      <c r="AI20" s="35">
        <f>'[1]Segment Analysis in THB'!AI20</f>
        <v>0.43241976919999997</v>
      </c>
      <c r="AJ20" s="43"/>
      <c r="AK20" s="43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s="110" customFormat="1">
      <c r="A21" s="103"/>
      <c r="B21" s="104">
        <f>B16-SUM(B17:B20)</f>
        <v>0</v>
      </c>
      <c r="C21" s="104">
        <f>C16-SUM(C17:C20)</f>
        <v>0</v>
      </c>
      <c r="D21" s="104">
        <f>D16-SUM(D17:D20)</f>
        <v>0</v>
      </c>
      <c r="E21" s="104">
        <f t="shared" ref="E21:J21" si="4">E16-SUM(E17:E20)</f>
        <v>0</v>
      </c>
      <c r="F21" s="106">
        <f t="shared" si="4"/>
        <v>0</v>
      </c>
      <c r="G21" s="104">
        <f t="shared" si="4"/>
        <v>0</v>
      </c>
      <c r="H21" s="104">
        <f t="shared" si="4"/>
        <v>0</v>
      </c>
      <c r="I21" s="104">
        <f t="shared" si="4"/>
        <v>0</v>
      </c>
      <c r="J21" s="105">
        <f t="shared" si="4"/>
        <v>0</v>
      </c>
      <c r="K21" s="106"/>
      <c r="L21" s="104">
        <f t="shared" ref="L21:AI21" si="5">L16-SUM(L17:L20)</f>
        <v>0</v>
      </c>
      <c r="M21" s="104">
        <f t="shared" si="5"/>
        <v>0</v>
      </c>
      <c r="N21" s="104">
        <f t="shared" si="5"/>
        <v>0</v>
      </c>
      <c r="O21" s="104">
        <f t="shared" si="5"/>
        <v>0</v>
      </c>
      <c r="P21" s="104">
        <f t="shared" si="5"/>
        <v>0</v>
      </c>
      <c r="Q21" s="104">
        <f t="shared" si="5"/>
        <v>0</v>
      </c>
      <c r="R21" s="104">
        <f t="shared" si="5"/>
        <v>0</v>
      </c>
      <c r="S21" s="104">
        <f t="shared" si="5"/>
        <v>0</v>
      </c>
      <c r="T21" s="104">
        <f t="shared" si="5"/>
        <v>0</v>
      </c>
      <c r="U21" s="104">
        <f t="shared" si="5"/>
        <v>0</v>
      </c>
      <c r="V21" s="104">
        <f t="shared" si="5"/>
        <v>0</v>
      </c>
      <c r="W21" s="104">
        <f t="shared" si="5"/>
        <v>0</v>
      </c>
      <c r="X21" s="104">
        <f t="shared" si="5"/>
        <v>0</v>
      </c>
      <c r="Y21" s="104">
        <f t="shared" si="5"/>
        <v>0</v>
      </c>
      <c r="Z21" s="104">
        <f t="shared" si="5"/>
        <v>0</v>
      </c>
      <c r="AA21" s="104">
        <f t="shared" si="5"/>
        <v>0</v>
      </c>
      <c r="AB21" s="104">
        <f t="shared" si="5"/>
        <v>0</v>
      </c>
      <c r="AC21" s="104">
        <f t="shared" si="5"/>
        <v>0</v>
      </c>
      <c r="AD21" s="104">
        <f t="shared" si="5"/>
        <v>0</v>
      </c>
      <c r="AE21" s="104">
        <f t="shared" si="5"/>
        <v>0</v>
      </c>
      <c r="AF21" s="104">
        <f t="shared" si="5"/>
        <v>0</v>
      </c>
      <c r="AG21" s="104">
        <f t="shared" si="5"/>
        <v>0</v>
      </c>
      <c r="AH21" s="104">
        <f t="shared" si="5"/>
        <v>0</v>
      </c>
      <c r="AI21" s="107">
        <f t="shared" si="5"/>
        <v>0</v>
      </c>
      <c r="AJ21" s="108"/>
      <c r="AK21" s="108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</row>
    <row r="22" spans="1:76" s="18" customFormat="1">
      <c r="A22" s="19" t="s">
        <v>33</v>
      </c>
      <c r="B22" s="46">
        <f t="shared" ref="B22:J26" si="6">B28/B16</f>
        <v>124.76174296992279</v>
      </c>
      <c r="C22" s="46">
        <f t="shared" si="6"/>
        <v>127.01538402330497</v>
      </c>
      <c r="D22" s="46">
        <f t="shared" si="6"/>
        <v>87.788838549383172</v>
      </c>
      <c r="E22" s="46">
        <f t="shared" si="6"/>
        <v>82.326715529181712</v>
      </c>
      <c r="F22" s="48">
        <f t="shared" si="6"/>
        <v>90.933702140461179</v>
      </c>
      <c r="G22" s="46">
        <f t="shared" si="6"/>
        <v>91.181396547553945</v>
      </c>
      <c r="H22" s="46">
        <f t="shared" si="6"/>
        <v>88.837680038554495</v>
      </c>
      <c r="I22" s="46">
        <f t="shared" si="6"/>
        <v>110.3169891515381</v>
      </c>
      <c r="J22" s="47">
        <f t="shared" si="6"/>
        <v>138.3385808252454</v>
      </c>
      <c r="K22" s="48"/>
      <c r="L22" s="46">
        <f t="shared" ref="L22:AH26" si="7">L28/L16</f>
        <v>64.325436227541928</v>
      </c>
      <c r="M22" s="46">
        <f t="shared" si="7"/>
        <v>91.963781116934996</v>
      </c>
      <c r="N22" s="46">
        <f t="shared" si="7"/>
        <v>86.546088244095628</v>
      </c>
      <c r="O22" s="46">
        <f t="shared" si="7"/>
        <v>86.072134212741545</v>
      </c>
      <c r="P22" s="46">
        <f t="shared" si="7"/>
        <v>92.820602816529117</v>
      </c>
      <c r="Q22" s="46">
        <f t="shared" si="7"/>
        <v>96.418928311856618</v>
      </c>
      <c r="R22" s="46">
        <f t="shared" si="7"/>
        <v>83.131032547183935</v>
      </c>
      <c r="S22" s="46">
        <f t="shared" si="7"/>
        <v>91.716292393536605</v>
      </c>
      <c r="T22" s="46">
        <f t="shared" si="7"/>
        <v>89.649831637265081</v>
      </c>
      <c r="U22" s="46">
        <f t="shared" si="7"/>
        <v>103.12425288881353</v>
      </c>
      <c r="V22" s="46">
        <f t="shared" si="7"/>
        <v>92.823933390307559</v>
      </c>
      <c r="W22" s="46">
        <f t="shared" si="7"/>
        <v>78.749091749133655</v>
      </c>
      <c r="X22" s="46">
        <f t="shared" si="7"/>
        <v>76.366059661398708</v>
      </c>
      <c r="Y22" s="46">
        <f t="shared" si="7"/>
        <v>94.463677442157291</v>
      </c>
      <c r="Z22" s="46">
        <f t="shared" si="7"/>
        <v>91.05480632073251</v>
      </c>
      <c r="AA22" s="46">
        <f t="shared" si="7"/>
        <v>90.4644643020779</v>
      </c>
      <c r="AB22" s="46">
        <f t="shared" si="7"/>
        <v>99.996777147433136</v>
      </c>
      <c r="AC22" s="46">
        <f t="shared" si="7"/>
        <v>107.29577895848711</v>
      </c>
      <c r="AD22" s="46">
        <f t="shared" si="7"/>
        <v>122.03390006915461</v>
      </c>
      <c r="AE22" s="46">
        <f t="shared" si="7"/>
        <v>110.89556659628376</v>
      </c>
      <c r="AF22" s="46">
        <f t="shared" si="7"/>
        <v>140.30362565143679</v>
      </c>
      <c r="AG22" s="46">
        <f t="shared" si="7"/>
        <v>152.55251977889105</v>
      </c>
      <c r="AH22" s="46">
        <f t="shared" si="7"/>
        <v>149.79672782911891</v>
      </c>
      <c r="AI22" s="49">
        <f>AI28/AI16</f>
        <v>112.77411789154273</v>
      </c>
      <c r="AJ22" s="43"/>
      <c r="AK22" s="43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s="18" customFormat="1">
      <c r="A23" s="26" t="s">
        <v>27</v>
      </c>
      <c r="B23" s="46">
        <f t="shared" si="6"/>
        <v>100.56319027633357</v>
      </c>
      <c r="C23" s="46">
        <f t="shared" si="6"/>
        <v>124.18235733258835</v>
      </c>
      <c r="D23" s="46">
        <f t="shared" si="6"/>
        <v>83.688366073463641</v>
      </c>
      <c r="E23" s="46">
        <f t="shared" si="6"/>
        <v>81.568441719200663</v>
      </c>
      <c r="F23" s="48">
        <f t="shared" si="6"/>
        <v>84.526222971533613</v>
      </c>
      <c r="G23" s="46">
        <f t="shared" si="6"/>
        <v>72.431198718103474</v>
      </c>
      <c r="H23" s="46">
        <f t="shared" si="6"/>
        <v>75.36336216166022</v>
      </c>
      <c r="I23" s="46">
        <f t="shared" si="6"/>
        <v>79.410563191624902</v>
      </c>
      <c r="J23" s="47">
        <f t="shared" si="6"/>
        <v>137.74193248248477</v>
      </c>
      <c r="K23" s="48"/>
      <c r="L23" s="46">
        <f t="shared" si="7"/>
        <v>72.297925849499748</v>
      </c>
      <c r="M23" s="46">
        <f t="shared" si="7"/>
        <v>103.31627586098944</v>
      </c>
      <c r="N23" s="46">
        <f t="shared" si="7"/>
        <v>86.485679032796455</v>
      </c>
      <c r="O23" s="46">
        <f t="shared" si="7"/>
        <v>61.567308351368695</v>
      </c>
      <c r="P23" s="46">
        <f t="shared" si="7"/>
        <v>77.212409228910943</v>
      </c>
      <c r="Q23" s="46">
        <f t="shared" si="7"/>
        <v>98.173810564104187</v>
      </c>
      <c r="R23" s="46">
        <f t="shared" si="7"/>
        <v>79.518838847354459</v>
      </c>
      <c r="S23" s="46">
        <f t="shared" si="7"/>
        <v>82.960805559763159</v>
      </c>
      <c r="T23" s="46">
        <f t="shared" si="7"/>
        <v>71.749799071364706</v>
      </c>
      <c r="U23" s="46">
        <f t="shared" si="7"/>
        <v>79.727200377496189</v>
      </c>
      <c r="V23" s="46">
        <f t="shared" si="7"/>
        <v>77.032276820899341</v>
      </c>
      <c r="W23" s="46">
        <f t="shared" si="7"/>
        <v>60.902713447689329</v>
      </c>
      <c r="X23" s="46">
        <f t="shared" si="7"/>
        <v>72.561354705673025</v>
      </c>
      <c r="Y23" s="46">
        <f t="shared" si="7"/>
        <v>87.836063382306818</v>
      </c>
      <c r="Z23" s="46">
        <f t="shared" si="7"/>
        <v>72.817613223723129</v>
      </c>
      <c r="AA23" s="46">
        <f t="shared" si="7"/>
        <v>67.477158953698023</v>
      </c>
      <c r="AB23" s="46">
        <f t="shared" si="7"/>
        <v>64.549563864540815</v>
      </c>
      <c r="AC23" s="46">
        <f t="shared" si="7"/>
        <v>68.394010435836435</v>
      </c>
      <c r="AD23" s="46">
        <f t="shared" si="7"/>
        <v>85.064999272528127</v>
      </c>
      <c r="AE23" s="46">
        <f t="shared" si="7"/>
        <v>98.9764069057169</v>
      </c>
      <c r="AF23" s="46">
        <f t="shared" si="7"/>
        <v>122.67481094650694</v>
      </c>
      <c r="AG23" s="46">
        <f t="shared" si="7"/>
        <v>168.65413872318675</v>
      </c>
      <c r="AH23" s="46">
        <f t="shared" si="7"/>
        <v>153.9614098102582</v>
      </c>
      <c r="AI23" s="49">
        <f t="shared" ref="AI23:AI26" si="8">AI29/AI17</f>
        <v>103.36024976156352</v>
      </c>
      <c r="AJ23" s="43"/>
      <c r="AK23" s="43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s="18" customFormat="1">
      <c r="A24" s="26" t="s">
        <v>28</v>
      </c>
      <c r="B24" s="46">
        <f t="shared" si="6"/>
        <v>114.40093036298281</v>
      </c>
      <c r="C24" s="46">
        <f t="shared" si="6"/>
        <v>184.10464981035946</v>
      </c>
      <c r="D24" s="46">
        <f t="shared" si="6"/>
        <v>89.56870143254298</v>
      </c>
      <c r="E24" s="46">
        <f t="shared" si="6"/>
        <v>106.14807696079357</v>
      </c>
      <c r="F24" s="48">
        <f t="shared" si="6"/>
        <v>107.84160166174193</v>
      </c>
      <c r="G24" s="46">
        <f t="shared" si="6"/>
        <v>148.41532220657643</v>
      </c>
      <c r="H24" s="46">
        <f t="shared" si="6"/>
        <v>148.3200209704639</v>
      </c>
      <c r="I24" s="46">
        <f t="shared" si="6"/>
        <v>151.97389073545173</v>
      </c>
      <c r="J24" s="47">
        <f t="shared" si="6"/>
        <v>155.26056156277042</v>
      </c>
      <c r="K24" s="48"/>
      <c r="L24" s="46">
        <f t="shared" si="7"/>
        <v>41.621943030805902</v>
      </c>
      <c r="M24" s="46">
        <f t="shared" si="7"/>
        <v>163.38020743556652</v>
      </c>
      <c r="N24" s="46">
        <f t="shared" si="7"/>
        <v>73.14077423374637</v>
      </c>
      <c r="O24" s="46">
        <f t="shared" si="7"/>
        <v>136.85415835423944</v>
      </c>
      <c r="P24" s="46">
        <f t="shared" si="7"/>
        <v>123.2703610279836</v>
      </c>
      <c r="Q24" s="46">
        <f t="shared" si="7"/>
        <v>106.62623785272314</v>
      </c>
      <c r="R24" s="46">
        <f t="shared" si="7"/>
        <v>81.543607083434992</v>
      </c>
      <c r="S24" s="46">
        <f t="shared" si="7"/>
        <v>121.09441123590038</v>
      </c>
      <c r="T24" s="46">
        <f t="shared" si="7"/>
        <v>158.29342980414742</v>
      </c>
      <c r="U24" s="46">
        <f t="shared" si="7"/>
        <v>138.94749687912247</v>
      </c>
      <c r="V24" s="46">
        <f t="shared" si="7"/>
        <v>146.11687424727941</v>
      </c>
      <c r="W24" s="46">
        <f t="shared" si="7"/>
        <v>151.63312831716101</v>
      </c>
      <c r="X24" s="46">
        <f t="shared" si="7"/>
        <v>156.95095220736431</v>
      </c>
      <c r="Y24" s="46">
        <f t="shared" si="7"/>
        <v>158.93225847123654</v>
      </c>
      <c r="Z24" s="46">
        <f t="shared" si="7"/>
        <v>148.41777583738025</v>
      </c>
      <c r="AA24" s="46">
        <f t="shared" si="7"/>
        <v>129.07806885869027</v>
      </c>
      <c r="AB24" s="46">
        <f t="shared" si="7"/>
        <v>133.29993620442394</v>
      </c>
      <c r="AC24" s="46">
        <f t="shared" si="7"/>
        <v>169.32827647507597</v>
      </c>
      <c r="AD24" s="46">
        <f t="shared" si="7"/>
        <v>154.73442433752689</v>
      </c>
      <c r="AE24" s="46">
        <f t="shared" si="7"/>
        <v>150.40818222711022</v>
      </c>
      <c r="AF24" s="46">
        <f t="shared" si="7"/>
        <v>151.91991299113261</v>
      </c>
      <c r="AG24" s="46">
        <f t="shared" si="7"/>
        <v>152.77704393542498</v>
      </c>
      <c r="AH24" s="46">
        <f t="shared" si="7"/>
        <v>135.51387051558586</v>
      </c>
      <c r="AI24" s="49">
        <f t="shared" si="8"/>
        <v>180.88891265010503</v>
      </c>
      <c r="AJ24" s="43"/>
      <c r="AK24" s="43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s="18" customFormat="1">
      <c r="A25" s="26" t="s">
        <v>29</v>
      </c>
      <c r="B25" s="46">
        <f t="shared" si="6"/>
        <v>122.57482368412403</v>
      </c>
      <c r="C25" s="46">
        <f t="shared" si="6"/>
        <v>132.42315288331946</v>
      </c>
      <c r="D25" s="46">
        <f t="shared" si="6"/>
        <v>238.6428908974801</v>
      </c>
      <c r="E25" s="46">
        <f t="shared" si="6"/>
        <v>163.19900879218747</v>
      </c>
      <c r="F25" s="48">
        <f t="shared" si="6"/>
        <v>191.07915653552655</v>
      </c>
      <c r="G25" s="46">
        <f t="shared" si="6"/>
        <v>148.57379034761112</v>
      </c>
      <c r="H25" s="46">
        <f t="shared" si="6"/>
        <v>96.405219795285845</v>
      </c>
      <c r="I25" s="46">
        <f t="shared" si="6"/>
        <v>172.99008326678685</v>
      </c>
      <c r="J25" s="47">
        <f t="shared" si="6"/>
        <v>166.29701159778341</v>
      </c>
      <c r="K25" s="48"/>
      <c r="L25" s="46">
        <f t="shared" si="7"/>
        <v>132.74263418943968</v>
      </c>
      <c r="M25" s="46">
        <f t="shared" si="7"/>
        <v>77.474109805628061</v>
      </c>
      <c r="N25" s="46">
        <f t="shared" si="7"/>
        <v>204.66752689607878</v>
      </c>
      <c r="O25" s="46">
        <f t="shared" si="7"/>
        <v>213.41585475542931</v>
      </c>
      <c r="P25" s="46">
        <f t="shared" si="7"/>
        <v>213.92477712588655</v>
      </c>
      <c r="Q25" s="46">
        <f t="shared" si="7"/>
        <v>198.34228535306642</v>
      </c>
      <c r="R25" s="46">
        <f t="shared" si="7"/>
        <v>176.39585624346751</v>
      </c>
      <c r="S25" s="46">
        <f t="shared" si="7"/>
        <v>175.10446105484192</v>
      </c>
      <c r="T25" s="46">
        <f t="shared" si="7"/>
        <v>186.6353489107305</v>
      </c>
      <c r="U25" s="46">
        <f t="shared" si="7"/>
        <v>199.43845329578022</v>
      </c>
      <c r="V25" s="46">
        <f t="shared" si="7"/>
        <v>125.40524762475992</v>
      </c>
      <c r="W25" s="46">
        <f t="shared" si="7"/>
        <v>97.88412552248009</v>
      </c>
      <c r="X25" s="46">
        <f t="shared" si="7"/>
        <v>28.836593774428554</v>
      </c>
      <c r="Y25" s="46">
        <f t="shared" si="7"/>
        <v>99.040422501241167</v>
      </c>
      <c r="Z25" s="46">
        <f t="shared" si="7"/>
        <v>98.070976454541196</v>
      </c>
      <c r="AA25" s="46">
        <f t="shared" si="7"/>
        <v>114.28413915686386</v>
      </c>
      <c r="AB25" s="46">
        <f t="shared" si="7"/>
        <v>161.53138650878358</v>
      </c>
      <c r="AC25" s="46">
        <f t="shared" si="7"/>
        <v>177.33244036253751</v>
      </c>
      <c r="AD25" s="46">
        <f t="shared" si="7"/>
        <v>195.06920394594871</v>
      </c>
      <c r="AE25" s="46">
        <f t="shared" si="7"/>
        <v>156.77597401178579</v>
      </c>
      <c r="AF25" s="46">
        <f t="shared" si="7"/>
        <v>206.51279711626398</v>
      </c>
      <c r="AG25" s="46">
        <f t="shared" si="7"/>
        <v>167.88651896239358</v>
      </c>
      <c r="AH25" s="46">
        <f t="shared" si="7"/>
        <v>173.95842535718816</v>
      </c>
      <c r="AI25" s="49">
        <f t="shared" si="8"/>
        <v>125.34932903204941</v>
      </c>
      <c r="AJ25" s="43"/>
      <c r="AK25" s="43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s="18" customFormat="1">
      <c r="A26" s="26" t="s">
        <v>30</v>
      </c>
      <c r="B26" s="46">
        <f t="shared" si="6"/>
        <v>153.53134341316402</v>
      </c>
      <c r="C26" s="46">
        <f t="shared" si="6"/>
        <v>117.52477858538266</v>
      </c>
      <c r="D26" s="46">
        <f t="shared" si="6"/>
        <v>2.0051361781936028</v>
      </c>
      <c r="E26" s="46">
        <f t="shared" si="6"/>
        <v>20.182466311665966</v>
      </c>
      <c r="F26" s="48">
        <f t="shared" si="6"/>
        <v>16.889507461337296</v>
      </c>
      <c r="G26" s="46">
        <f t="shared" si="6"/>
        <v>21.633374495875682</v>
      </c>
      <c r="H26" s="46">
        <f t="shared" si="6"/>
        <v>35.854321788991456</v>
      </c>
      <c r="I26" s="46">
        <f t="shared" si="6"/>
        <v>14.668394354881134</v>
      </c>
      <c r="J26" s="47">
        <f t="shared" si="6"/>
        <v>53.347785473664494</v>
      </c>
      <c r="K26" s="48"/>
      <c r="L26" s="46">
        <f t="shared" si="7"/>
        <v>25.85344850237755</v>
      </c>
      <c r="M26" s="46">
        <f t="shared" si="7"/>
        <v>11.657841887172088</v>
      </c>
      <c r="N26" s="46">
        <f t="shared" si="7"/>
        <v>31.888770275596233</v>
      </c>
      <c r="O26" s="46">
        <f t="shared" si="7"/>
        <v>10.627783869617733</v>
      </c>
      <c r="P26" s="46">
        <f t="shared" si="7"/>
        <v>14.432932484971072</v>
      </c>
      <c r="Q26" s="46">
        <f t="shared" si="7"/>
        <v>9.2830625532076052</v>
      </c>
      <c r="R26" s="46">
        <f t="shared" si="7"/>
        <v>21.456639529928868</v>
      </c>
      <c r="S26" s="46">
        <f t="shared" si="7"/>
        <v>22.996128115739161</v>
      </c>
      <c r="T26" s="46">
        <f t="shared" si="7"/>
        <v>13.461132915066008</v>
      </c>
      <c r="U26" s="46">
        <f t="shared" si="7"/>
        <v>26.355102931993382</v>
      </c>
      <c r="V26" s="46">
        <f t="shared" si="7"/>
        <v>23.605058974623159</v>
      </c>
      <c r="W26" s="46">
        <f t="shared" si="7"/>
        <v>23.590981070602027</v>
      </c>
      <c r="X26" s="46">
        <f t="shared" si="7"/>
        <v>27.905716380131452</v>
      </c>
      <c r="Y26" s="50">
        <f t="shared" si="7"/>
        <v>34.558177280634382</v>
      </c>
      <c r="Z26" s="46">
        <f t="shared" si="7"/>
        <v>50.299910630911278</v>
      </c>
      <c r="AA26" s="46">
        <f t="shared" si="7"/>
        <v>29.373014992960858</v>
      </c>
      <c r="AB26" s="46">
        <f t="shared" si="7"/>
        <v>21.334162924903605</v>
      </c>
      <c r="AC26" s="46">
        <f t="shared" si="7"/>
        <v>14.790608799606474</v>
      </c>
      <c r="AD26" s="46">
        <f t="shared" si="7"/>
        <v>15.56807180232512</v>
      </c>
      <c r="AE26" s="46">
        <f t="shared" si="7"/>
        <v>7.6980017555757083</v>
      </c>
      <c r="AF26" s="46">
        <f t="shared" si="7"/>
        <v>8.9643947370031167</v>
      </c>
      <c r="AG26" s="46">
        <f t="shared" si="7"/>
        <v>55.058416474656823</v>
      </c>
      <c r="AH26" s="46">
        <f t="shared" si="7"/>
        <v>92.361441247533122</v>
      </c>
      <c r="AI26" s="49">
        <f t="shared" si="8"/>
        <v>55.779594834091405</v>
      </c>
      <c r="AJ26" s="43"/>
      <c r="AK26" s="43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s="18" customFormat="1">
      <c r="A27" s="28"/>
      <c r="B27" s="46"/>
      <c r="C27" s="46"/>
      <c r="D27" s="46"/>
      <c r="E27" s="46"/>
      <c r="F27" s="48"/>
      <c r="G27" s="46"/>
      <c r="H27" s="46"/>
      <c r="I27" s="46"/>
      <c r="J27" s="47"/>
      <c r="K27" s="48"/>
      <c r="L27" s="46"/>
      <c r="M27" s="46"/>
      <c r="N27" s="46"/>
      <c r="O27" s="46"/>
      <c r="P27" s="46"/>
      <c r="Q27" s="46"/>
      <c r="R27" s="46"/>
      <c r="S27" s="46"/>
      <c r="T27" s="46"/>
      <c r="U27" s="51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9"/>
      <c r="AJ27" s="43"/>
      <c r="AK27" s="43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s="18" customFormat="1">
      <c r="A28" s="19" t="s">
        <v>34</v>
      </c>
      <c r="B28" s="46">
        <f>'[7]By company'!R1614</f>
        <v>397.42885199797178</v>
      </c>
      <c r="C28" s="46">
        <f>'[7]Conso USD'!FK153</f>
        <v>553.95371852544827</v>
      </c>
      <c r="D28" s="46">
        <f>'[7]Conso USD'!DX153</f>
        <v>461.31942145290526</v>
      </c>
      <c r="E28" s="46">
        <f>'[7]Conso USD'!CN153</f>
        <v>477.81732825296655</v>
      </c>
      <c r="F28" s="48">
        <f>'[7]Conso USD'!AX153</f>
        <v>568.2826667683745</v>
      </c>
      <c r="G28" s="46">
        <f>'[7]Conso USD'!H153</f>
        <v>640.42140834613429</v>
      </c>
      <c r="H28" s="46">
        <f>'[7]Conso USD'!G153</f>
        <v>775.45759419058766</v>
      </c>
      <c r="I28" s="46">
        <f>'[1]Historical Financials in USD'!J15</f>
        <v>1004.2450850368494</v>
      </c>
      <c r="J28" s="47">
        <f>'[8]Conso USD'!$G$153</f>
        <v>1441.4048154345535</v>
      </c>
      <c r="K28" s="31"/>
      <c r="L28" s="46">
        <f>'[7]Conso USD'!DN153</f>
        <v>91.557287036988996</v>
      </c>
      <c r="M28" s="46">
        <f>'[7]Conso USD'!DB153</f>
        <v>132.95544735590909</v>
      </c>
      <c r="N28" s="46">
        <f>'[7]Conso USD'!CS153</f>
        <v>127.30929224791949</v>
      </c>
      <c r="O28" s="46">
        <f>'[7]Conso USD'!CJ153</f>
        <v>125.99530161214834</v>
      </c>
      <c r="P28" s="46">
        <f>'[7]Conso USD'!CA153</f>
        <v>139.73673381266647</v>
      </c>
      <c r="Q28" s="46">
        <f>'[7]Conso USD'!BO153</f>
        <v>153.00190201054238</v>
      </c>
      <c r="R28" s="46">
        <f>'[7]Conso USD'!BC153</f>
        <v>135.71271579048877</v>
      </c>
      <c r="S28" s="46">
        <f>'[7]Conso USD'!AT153</f>
        <v>139.8313151546765</v>
      </c>
      <c r="T28" s="46">
        <f>'[7]Conso USD'!AK153</f>
        <v>145.83525829447248</v>
      </c>
      <c r="U28" s="46">
        <f>'[7]Conso USD'!Y153</f>
        <v>187.12774380063289</v>
      </c>
      <c r="V28" s="46">
        <f>'[7]Conso USD'!M153</f>
        <v>167.22499514455529</v>
      </c>
      <c r="W28" s="46">
        <f>'[7]Conso USD'!D153</f>
        <v>140.23341110647354</v>
      </c>
      <c r="X28" s="46">
        <f>'[7]Conso USD'!X153</f>
        <v>134.76860136557323</v>
      </c>
      <c r="Y28" s="46">
        <f>'[7]Conso USD'!L153</f>
        <v>219.09517624800907</v>
      </c>
      <c r="Z28" s="46">
        <f>'[7]Conso USD'!C153</f>
        <v>216.67175167448752</v>
      </c>
      <c r="AA28" s="46">
        <f>'[7]Conso USD'!B153</f>
        <v>204.92206490251792</v>
      </c>
      <c r="AB28" s="46">
        <f>'[9]Conso USD'!$B$153</f>
        <v>218.80670292258026</v>
      </c>
      <c r="AC28" s="46">
        <f>'[10]Conso USD'!$B$153</f>
        <v>238.50753171692691</v>
      </c>
      <c r="AD28" s="46">
        <f>'[11]Conso USD'!$B$153</f>
        <v>291.24958753349239</v>
      </c>
      <c r="AE28" s="46">
        <f t="shared" ref="AE28:AE40" si="9">I28-AB28-AC28-AD28</f>
        <v>255.68126286384989</v>
      </c>
      <c r="AF28" s="46">
        <f>'[12]Conso USD'!$B$153</f>
        <v>326.22326700803973</v>
      </c>
      <c r="AG28" s="46">
        <f>'[13]Conso USD'!$B$153</f>
        <v>388.43675287149466</v>
      </c>
      <c r="AH28" s="46">
        <f>'[14]Conso USD'!$B$153</f>
        <v>408.94250676954834</v>
      </c>
      <c r="AI28" s="49">
        <f>'[8]Conso USD'!$B$153</f>
        <v>317.80228878547109</v>
      </c>
      <c r="AJ28" s="43"/>
      <c r="AK28" s="43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s="18" customFormat="1">
      <c r="A29" s="26" t="s">
        <v>27</v>
      </c>
      <c r="B29" s="46">
        <f>'[7]By company'!$R$1564</f>
        <v>131.40867929688841</v>
      </c>
      <c r="C29" s="46">
        <f>'[7]Conso USD'!FK154</f>
        <v>288.36732906800876</v>
      </c>
      <c r="D29" s="46">
        <f>'[7]Conso USD'!DX154</f>
        <v>213.82934554505565</v>
      </c>
      <c r="E29" s="46">
        <f>'[7]Conso USD'!CN154</f>
        <v>236.30291266641092</v>
      </c>
      <c r="F29" s="48">
        <f>'[7]Conso USD'!AX154</f>
        <v>261.82485281739082</v>
      </c>
      <c r="G29" s="46">
        <f>'[7]Conso USD'!H154</f>
        <v>247.24942486372214</v>
      </c>
      <c r="H29" s="46">
        <f>'[7]Conso USD'!G154</f>
        <v>286.3094694848333</v>
      </c>
      <c r="I29" s="46">
        <f>'[15]Conso USD'!G154</f>
        <v>296.49040904529625</v>
      </c>
      <c r="J29" s="47">
        <f>'[8]Conso USD'!$G$154</f>
        <v>587.62998244725532</v>
      </c>
      <c r="K29" s="31"/>
      <c r="L29" s="46">
        <f>'[7]Conso USD'!DN154</f>
        <v>51.4419986373955</v>
      </c>
      <c r="M29" s="46">
        <f>'[7]Conso USD'!DB154</f>
        <v>79.07081156513857</v>
      </c>
      <c r="N29" s="46">
        <f>'[7]Conso USD'!CS154</f>
        <v>63.710287579476017</v>
      </c>
      <c r="O29" s="46">
        <f>'[7]Conso USD'!CJ154</f>
        <v>42.079814884400832</v>
      </c>
      <c r="P29" s="46">
        <f>'[7]Conso USD'!CA154</f>
        <v>57.583093758180169</v>
      </c>
      <c r="Q29" s="46">
        <f>'[7]Conso USD'!BO154</f>
        <v>76.881634003125399</v>
      </c>
      <c r="R29" s="46">
        <f>'[7]Conso USD'!BC154</f>
        <v>64.169909004810648</v>
      </c>
      <c r="S29" s="46">
        <f>'[7]Conso USD'!AT154</f>
        <v>63.190216051274604</v>
      </c>
      <c r="T29" s="46">
        <f>'[7]Conso USD'!AK154</f>
        <v>56.868042885663144</v>
      </c>
      <c r="U29" s="46">
        <f>'[7]Conso USD'!Y154</f>
        <v>70.44413619472445</v>
      </c>
      <c r="V29" s="46">
        <f>'[7]Conso USD'!M154</f>
        <v>67.451350367682565</v>
      </c>
      <c r="W29" s="46">
        <f>'[7]Conso USD'!D154</f>
        <v>52.485895415651981</v>
      </c>
      <c r="X29" s="46">
        <f>'[7]Conso USD'!X154</f>
        <v>65.54815174823031</v>
      </c>
      <c r="Y29" s="46">
        <f>'[7]Conso USD'!L154</f>
        <v>86.700520306003952</v>
      </c>
      <c r="Z29" s="46">
        <f>'[7]Conso USD'!C154</f>
        <v>71.878884234296379</v>
      </c>
      <c r="AA29" s="46">
        <f>'[7]Conso USD'!B154</f>
        <v>62.181913196302673</v>
      </c>
      <c r="AB29" s="46">
        <f>'[9]Conso USD'!$B$154</f>
        <v>56.763090046812152</v>
      </c>
      <c r="AC29" s="46">
        <f>'[10]Conso USD'!$B$154</f>
        <v>64.895384594649116</v>
      </c>
      <c r="AD29" s="46">
        <f>'[11]Conso USD'!$B$154</f>
        <v>84.138030664723701</v>
      </c>
      <c r="AE29" s="46">
        <f t="shared" si="9"/>
        <v>90.693903739111263</v>
      </c>
      <c r="AF29" s="46">
        <f>'[12]Conso USD'!$B$154</f>
        <v>116.11379191470559</v>
      </c>
      <c r="AG29" s="46">
        <f>'[13]Conso USD'!$B$154</f>
        <v>179.84855225895279</v>
      </c>
      <c r="AH29" s="46">
        <f>'[14]Conso USD'!$B$154</f>
        <v>178.81217418779255</v>
      </c>
      <c r="AI29" s="49">
        <f>'[8]Conso USD'!$B$154</f>
        <v>112.85546408580439</v>
      </c>
      <c r="AJ29" s="43"/>
      <c r="AK29" s="43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s="18" customFormat="1">
      <c r="A30" s="26" t="s">
        <v>28</v>
      </c>
      <c r="B30" s="46">
        <f>'[7]By company'!$R$1588</f>
        <v>32.489628213967784</v>
      </c>
      <c r="C30" s="46">
        <f>'[7]Conso USD'!FK155</f>
        <v>77.022205399311787</v>
      </c>
      <c r="D30" s="46">
        <f>'[7]Conso USD'!DX155</f>
        <v>70.095045733448941</v>
      </c>
      <c r="E30" s="46">
        <f>'[7]Conso USD'!CN155</f>
        <v>96.537159315194742</v>
      </c>
      <c r="F30" s="48">
        <f>'[7]Conso USD'!AX155</f>
        <v>123.78300927447269</v>
      </c>
      <c r="G30" s="46">
        <f>'[7]Conso USD'!H155</f>
        <v>195.15660156780811</v>
      </c>
      <c r="H30" s="46">
        <f>'[7]Conso USD'!G155</f>
        <v>205.33603863728635</v>
      </c>
      <c r="I30" s="46">
        <f>'[15]Conso USD'!G155</f>
        <v>208.17983545843617</v>
      </c>
      <c r="J30" s="47">
        <f>'[8]Conso USD'!$G$155</f>
        <v>239.87988803506846</v>
      </c>
      <c r="K30" s="31"/>
      <c r="L30" s="46">
        <f>'[7]Conso USD'!DN155</f>
        <v>8.8315392400204953</v>
      </c>
      <c r="M30" s="46">
        <f>'[7]Conso USD'!DB155</f>
        <v>36.708834750266853</v>
      </c>
      <c r="N30" s="46">
        <f>'[7]Conso USD'!CS155</f>
        <v>15.703046013099346</v>
      </c>
      <c r="O30" s="46">
        <f>'[7]Conso USD'!CJ155</f>
        <v>35.293739311808046</v>
      </c>
      <c r="P30" s="46">
        <f>'[7]Conso USD'!CA155</f>
        <v>30.917161891116251</v>
      </c>
      <c r="Q30" s="46">
        <f>'[7]Conso USD'!BO155</f>
        <v>31.69022954416296</v>
      </c>
      <c r="R30" s="46">
        <f>'[7]Conso USD'!BC155</f>
        <v>23.579730014728497</v>
      </c>
      <c r="S30" s="46">
        <f>'[7]Conso USD'!AT155</f>
        <v>37.616648022852971</v>
      </c>
      <c r="T30" s="46">
        <f>'[7]Conso USD'!AK155</f>
        <v>47.319124496361567</v>
      </c>
      <c r="U30" s="46">
        <f>'[7]Conso USD'!Y155</f>
        <v>48.113146268061641</v>
      </c>
      <c r="V30" s="46">
        <f>'[7]Conso USD'!M155</f>
        <v>48.462072820476635</v>
      </c>
      <c r="W30" s="46">
        <f>'[7]Conso USD'!D155</f>
        <v>51.262257982908267</v>
      </c>
      <c r="X30" s="46">
        <f>'[7]Conso USD'!X155</f>
        <v>53.730438306467981</v>
      </c>
      <c r="Y30" s="46">
        <f>'[7]Conso USD'!L155</f>
        <v>54.769934331176636</v>
      </c>
      <c r="Z30" s="46">
        <f>'[7]Conso USD'!C155</f>
        <v>52.251749923515504</v>
      </c>
      <c r="AA30" s="46">
        <f>'[7]Conso USD'!B155</f>
        <v>44.583916076126229</v>
      </c>
      <c r="AB30" s="46">
        <f>'[9]Conso USD'!$B$155</f>
        <v>45.583987282598464</v>
      </c>
      <c r="AC30" s="46">
        <f>'[10]Conso USD'!$B$155</f>
        <v>58.916864569430395</v>
      </c>
      <c r="AD30" s="46">
        <f>'[11]Conso USD'!$B$155</f>
        <v>50.504229868087862</v>
      </c>
      <c r="AE30" s="46">
        <f t="shared" si="9"/>
        <v>53.174753738319453</v>
      </c>
      <c r="AF30" s="46">
        <f>'[12]Conso USD'!$B$155</f>
        <v>55.078696146917608</v>
      </c>
      <c r="AG30" s="46">
        <f>'[13]Conso USD'!$B$155</f>
        <v>57.538635224600966</v>
      </c>
      <c r="AH30" s="46">
        <f>'[14]Conso USD'!$B$155</f>
        <v>55.268715428446214</v>
      </c>
      <c r="AI30" s="49">
        <f>'[8]Conso USD'!$B$155</f>
        <v>71.993841235103673</v>
      </c>
      <c r="AJ30" s="43"/>
      <c r="AK30" s="43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s="18" customFormat="1">
      <c r="A31" s="26" t="s">
        <v>29</v>
      </c>
      <c r="B31" s="46">
        <f>'[7]By company'!R1606</f>
        <v>41.316081313266238</v>
      </c>
      <c r="C31" s="46">
        <f>'[7]Conso USD'!FK156-C32</f>
        <v>48.015311003962807</v>
      </c>
      <c r="D31" s="46">
        <f>'[7]Conso USD'!DX156-D32</f>
        <v>170.73025687935467</v>
      </c>
      <c r="E31" s="46">
        <f>'[7]Conso USD'!CN156-E32</f>
        <v>120.75859084691132</v>
      </c>
      <c r="F31" s="48">
        <f>'[7]Conso USD'!AX156-F32</f>
        <v>169.93541858133119</v>
      </c>
      <c r="G31" s="46">
        <f>'[7]Conso USD'!H156-G32</f>
        <v>172.00134853185656</v>
      </c>
      <c r="H31" s="46">
        <f>'[8]Conso USD'!$AX$156-H32</f>
        <v>229.0725116210719</v>
      </c>
      <c r="I31" s="46">
        <f>'[15]Conso USD'!G156-I32</f>
        <v>483.63101639262231</v>
      </c>
      <c r="J31" s="47">
        <f>'[8]Conso USD'!$G$156-J32</f>
        <v>540.50479643598408</v>
      </c>
      <c r="K31" s="31"/>
      <c r="L31" s="46">
        <f>'[7]Conso USD'!DN156-L32</f>
        <v>25.163190194402052</v>
      </c>
      <c r="M31" s="46">
        <f>'[7]Conso USD'!DB156-M32</f>
        <v>11.506536910888279</v>
      </c>
      <c r="N31" s="46">
        <f>'[7]Conso USD'!CS156-N32</f>
        <v>39.183589837553214</v>
      </c>
      <c r="O31" s="46">
        <f>'[7]Conso USD'!CJ156-O32</f>
        <v>44.905273904067776</v>
      </c>
      <c r="P31" s="46">
        <f>'[7]Conso USD'!CA156-P32</f>
        <v>48.428404425890065</v>
      </c>
      <c r="Q31" s="46">
        <f>'[7]Conso USD'!BO156-Q32</f>
        <v>43.61624406747503</v>
      </c>
      <c r="R31" s="46">
        <f>'[7]Conso USD'!BC156-R32</f>
        <v>42.176434443462142</v>
      </c>
      <c r="S31" s="46">
        <f>'[7]Conso USD'!AT156-S32</f>
        <v>35.714335644503947</v>
      </c>
      <c r="T31" s="46">
        <f>'[7]Conso USD'!AK156-T32</f>
        <v>43.543644584985152</v>
      </c>
      <c r="U31" s="46">
        <f>'[7]Conso USD'!Y156-U32</f>
        <v>56.896653543671917</v>
      </c>
      <c r="V31" s="46">
        <f>'[7]Conso USD'!M156-V32</f>
        <v>41.029722671179883</v>
      </c>
      <c r="W31" s="46">
        <f>'[7]Conso USD'!D156-W32</f>
        <v>30.531327732019616</v>
      </c>
      <c r="X31" s="46">
        <f>'[8]Conso USD'!$CA$156-X32</f>
        <v>6.8293217696711253</v>
      </c>
      <c r="Y31" s="46">
        <f>'[8]Conso USD'!$CR$156-Y32</f>
        <v>67.080119571703932</v>
      </c>
      <c r="Z31" s="46">
        <f>'[8]Conso USD'!$CI$156-Z32</f>
        <v>72.113663284043469</v>
      </c>
      <c r="AA31" s="46">
        <f>H31-(X31+Y31+Z31)</f>
        <v>83.049406995653385</v>
      </c>
      <c r="AB31" s="46">
        <f>'[9]Conso USD'!$B$156-AB32</f>
        <v>110.97750550356902</v>
      </c>
      <c r="AC31" s="46">
        <f>'[10]Conso USD'!$B$156-AC32</f>
        <v>109.79821149291908</v>
      </c>
      <c r="AD31" s="46">
        <f>'[11]Conso USD'!$B$156-AD32</f>
        <v>149.43536682460271</v>
      </c>
      <c r="AE31" s="46">
        <f t="shared" si="9"/>
        <v>113.41993257153152</v>
      </c>
      <c r="AF31" s="46">
        <f>'[12]Conso USD'!$B$156-AF32</f>
        <v>148.10879652068019</v>
      </c>
      <c r="AG31" s="46">
        <f>'[13]Conso USD'!$B$156-AG32</f>
        <v>130.15014718221616</v>
      </c>
      <c r="AH31" s="46">
        <f>'[14]Conso USD'!$B$156-AH32</f>
        <v>149.96325471823573</v>
      </c>
      <c r="AI31" s="49">
        <f>'[8]Conso USD'!$B$156-AI32</f>
        <v>112.28259801485204</v>
      </c>
      <c r="AJ31" s="43"/>
      <c r="AK31" s="43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s="18" customFormat="1">
      <c r="A32" s="26" t="s">
        <v>30</v>
      </c>
      <c r="B32" s="46">
        <f>'[7]By company'!$R$1591</f>
        <v>193.09774393094713</v>
      </c>
      <c r="C32" s="46">
        <f>'[7]By company'!$S$1591</f>
        <v>147.87355473382178</v>
      </c>
      <c r="D32" s="46">
        <f>'[7]By company'!$X$1591</f>
        <v>2.4097793539423602</v>
      </c>
      <c r="E32" s="46">
        <f>'[7]By company'!$AC$1591</f>
        <v>25.379898024899425</v>
      </c>
      <c r="F32" s="48">
        <f>'[7]By company'!$AH$1591</f>
        <v>18.826593446450609</v>
      </c>
      <c r="G32" s="46">
        <f>'[7]By company'!$AM$1591</f>
        <v>24.605849908370335</v>
      </c>
      <c r="H32" s="46">
        <f>'[7]By company'!$AR$1591</f>
        <v>41.925121243969556</v>
      </c>
      <c r="I32" s="46">
        <f>'[15]By company'!$AW$1724</f>
        <v>17.661825584765726</v>
      </c>
      <c r="J32" s="47">
        <f>'[8]By company'!$BB$2045</f>
        <v>72.445216852191905</v>
      </c>
      <c r="K32" s="31"/>
      <c r="L32" s="46">
        <f>'[7]By company'!$Y$1591</f>
        <v>8.0163412896318782</v>
      </c>
      <c r="M32" s="46">
        <f>'[7]By company'!$Z$1591</f>
        <v>3.5813448105126962</v>
      </c>
      <c r="N32" s="46">
        <f>'[7]By company'!$AA$1591</f>
        <v>10.465789968728032</v>
      </c>
      <c r="O32" s="46">
        <f>'[7]By company'!$AB$1591</f>
        <v>3.3164219560268227</v>
      </c>
      <c r="P32" s="46">
        <f>'[7]By company'!$AD$1591</f>
        <v>4.0771033865600863</v>
      </c>
      <c r="Q32" s="46">
        <f>'[7]By company'!$AE$1591</f>
        <v>2.660665623501977</v>
      </c>
      <c r="R32" s="46">
        <f>'[7]By company'!$AF$1591</f>
        <v>6.3784171641595115</v>
      </c>
      <c r="S32" s="46">
        <f>'[7]By company'!$AG$1591</f>
        <v>5.7104072722290322</v>
      </c>
      <c r="T32" s="46">
        <f>'[7]By company'!$AI$1591</f>
        <v>4.0637965191204071</v>
      </c>
      <c r="U32" s="46">
        <f>'[7]By company'!$AJ$1591</f>
        <v>7.8925033233522566</v>
      </c>
      <c r="V32" s="46">
        <f>'[7]By company'!$AK$1591</f>
        <v>6.3039849896076818</v>
      </c>
      <c r="W32" s="46">
        <f>'[7]By company'!$AL$1591</f>
        <v>6.34556507628999</v>
      </c>
      <c r="X32" s="46">
        <f>'[8]By company'!AN$2045</f>
        <v>7.8765449993609948</v>
      </c>
      <c r="Y32" s="46">
        <f>'[8]By company'!AO$2045</f>
        <v>10.725984009698244</v>
      </c>
      <c r="Z32" s="46">
        <f>'[8]By company'!AP$2045</f>
        <v>15.345844257360959</v>
      </c>
      <c r="AA32" s="46">
        <f>'[8]By company'!AQ$2045</f>
        <v>7.9777479775493587</v>
      </c>
      <c r="AB32" s="46">
        <f>'[9]By company'!$AS$1591</f>
        <v>5.9685760702847839</v>
      </c>
      <c r="AC32" s="46">
        <f>'[10]By company'!$AT$1623</f>
        <v>4.5398443343939565</v>
      </c>
      <c r="AD32" s="46">
        <f>'[11]By company'!$AU$1674</f>
        <v>4.7493420948859066</v>
      </c>
      <c r="AE32" s="46">
        <f t="shared" si="9"/>
        <v>2.4040630852010798</v>
      </c>
      <c r="AF32" s="46">
        <f>'[12]By company'!$AX$1773</f>
        <v>2.6791553489152036</v>
      </c>
      <c r="AG32" s="46">
        <f>'[13]By company'!$AY$1854</f>
        <v>18.060764455359344</v>
      </c>
      <c r="AH32" s="46">
        <f>'[14]EBITDA table (VJ)'!$B$34</f>
        <v>27.585097523690045</v>
      </c>
      <c r="AI32" s="49">
        <f>J32-(AF32+AG32+AH32)</f>
        <v>24.120199524227317</v>
      </c>
      <c r="AJ32" s="43"/>
      <c r="AK32" s="43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s="52" customFormat="1">
      <c r="A33" s="26" t="s">
        <v>35</v>
      </c>
      <c r="B33" s="46">
        <f>B28-SUM(B29:B32)</f>
        <v>-0.88328075709779341</v>
      </c>
      <c r="C33" s="46">
        <f t="shared" ref="C33:AC33" si="10">C28-SUM(C29:C32)</f>
        <v>-7.3246816796568055</v>
      </c>
      <c r="D33" s="46">
        <f t="shared" si="10"/>
        <v>4.2549939411036348</v>
      </c>
      <c r="E33" s="46">
        <f t="shared" si="10"/>
        <v>-1.1612326004498641</v>
      </c>
      <c r="F33" s="48">
        <f t="shared" si="10"/>
        <v>-6.087207351270763</v>
      </c>
      <c r="G33" s="46">
        <f t="shared" si="10"/>
        <v>1.4081834743770969</v>
      </c>
      <c r="H33" s="46">
        <f t="shared" si="10"/>
        <v>12.814453203426638</v>
      </c>
      <c r="I33" s="46">
        <f t="shared" ref="I33" si="11">I28-SUM(I29:I32)</f>
        <v>-1.7180014442710672</v>
      </c>
      <c r="J33" s="47">
        <f>J28-SUM(J29:J32)</f>
        <v>0.94493166405391094</v>
      </c>
      <c r="K33" s="31"/>
      <c r="L33" s="46">
        <f t="shared" si="10"/>
        <v>-1.8957823244609386</v>
      </c>
      <c r="M33" s="46">
        <f t="shared" si="10"/>
        <v>2.0879193191026957</v>
      </c>
      <c r="N33" s="46">
        <f t="shared" si="10"/>
        <v>-1.7534211509371147</v>
      </c>
      <c r="O33" s="46">
        <f t="shared" si="10"/>
        <v>0.40005155584485408</v>
      </c>
      <c r="P33" s="46">
        <f t="shared" si="10"/>
        <v>-1.2690296490800961</v>
      </c>
      <c r="Q33" s="46">
        <f>Q28-SUM(Q29:Q32)</f>
        <v>-1.8468712277229997</v>
      </c>
      <c r="R33" s="46">
        <f t="shared" si="10"/>
        <v>-0.59177483667201614</v>
      </c>
      <c r="S33" s="46">
        <f t="shared" si="10"/>
        <v>-2.4002918361840386</v>
      </c>
      <c r="T33" s="46">
        <f t="shared" si="10"/>
        <v>-5.9593501916577907</v>
      </c>
      <c r="U33" s="46">
        <f t="shared" si="10"/>
        <v>3.7813044708226187</v>
      </c>
      <c r="V33" s="46">
        <f t="shared" si="10"/>
        <v>3.9778642956085264</v>
      </c>
      <c r="W33" s="46">
        <f t="shared" si="10"/>
        <v>-0.39163510039631433</v>
      </c>
      <c r="X33" s="46">
        <f t="shared" si="10"/>
        <v>0.78414454184280658</v>
      </c>
      <c r="Y33" s="46">
        <f t="shared" si="10"/>
        <v>-0.18138197057368188</v>
      </c>
      <c r="Z33" s="46">
        <f t="shared" si="10"/>
        <v>5.0816099752712205</v>
      </c>
      <c r="AA33" s="46">
        <f t="shared" si="10"/>
        <v>7.1290806568862592</v>
      </c>
      <c r="AB33" s="46">
        <f t="shared" si="10"/>
        <v>-0.48645598068415552</v>
      </c>
      <c r="AC33" s="46">
        <f t="shared" si="10"/>
        <v>0.35722672553436041</v>
      </c>
      <c r="AD33" s="46">
        <f t="shared" ref="AD33" si="12">AD28-SUM(AD29:AD32)</f>
        <v>2.4226180811922404</v>
      </c>
      <c r="AE33" s="46">
        <f t="shared" si="9"/>
        <v>-4.0113902703135125</v>
      </c>
      <c r="AF33" s="46">
        <f>AF28-SUM(AF29:AF32)</f>
        <v>4.2428270768211291</v>
      </c>
      <c r="AG33" s="46">
        <f>AG28-SUM(AG29:AG32)</f>
        <v>2.8386537503654381</v>
      </c>
      <c r="AH33" s="46">
        <f>AH28-SUM(AH29:AH32)</f>
        <v>-2.6867350886161603</v>
      </c>
      <c r="AI33" s="49">
        <f>AI28-SUM(AI29:AI32)</f>
        <v>-3.4498140745163255</v>
      </c>
      <c r="AJ33" s="43"/>
      <c r="AK33" s="43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s="58" customFormat="1">
      <c r="A34" s="53"/>
      <c r="B34" s="54">
        <f>B28-SUM(B29:B33)</f>
        <v>0</v>
      </c>
      <c r="C34" s="54"/>
      <c r="D34" s="54"/>
      <c r="E34" s="54"/>
      <c r="F34" s="56"/>
      <c r="G34" s="54"/>
      <c r="H34" s="54"/>
      <c r="I34" s="54"/>
      <c r="J34" s="55"/>
      <c r="K34" s="56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54"/>
      <c r="Y34" s="54"/>
      <c r="Z34" s="54"/>
      <c r="AA34" s="32"/>
      <c r="AB34" s="32"/>
      <c r="AC34" s="32"/>
      <c r="AD34" s="32"/>
      <c r="AE34" s="32"/>
      <c r="AF34" s="32"/>
      <c r="AG34" s="32"/>
      <c r="AH34" s="32"/>
      <c r="AI34" s="49"/>
      <c r="AJ34" s="43"/>
      <c r="AK34" s="43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</row>
    <row r="35" spans="1:76" s="18" customFormat="1">
      <c r="A35" s="19" t="s">
        <v>36</v>
      </c>
      <c r="B35" s="46">
        <v>3055.3610296205165</v>
      </c>
      <c r="C35" s="46">
        <f>'[7]Conso USD'!FK145</f>
        <v>6102.1684313384721</v>
      </c>
      <c r="D35" s="46">
        <f>'[7]Conso USD'!DX145</f>
        <v>6778.685109531315</v>
      </c>
      <c r="E35" s="46">
        <v>7455.9693847665785</v>
      </c>
      <c r="F35" s="48">
        <v>7509.2737144666353</v>
      </c>
      <c r="G35" s="46">
        <f>'[7]Conso USD'!H145</f>
        <v>6845.2786040171941</v>
      </c>
      <c r="H35" s="46">
        <f>'[7]Conso USD'!$G$145</f>
        <v>7215.1220239255199</v>
      </c>
      <c r="I35" s="46">
        <f>'[1]Historical Financials in USD'!J12</f>
        <v>8438.0660941727037</v>
      </c>
      <c r="J35" s="47">
        <f>'[8]Conso USD'!$G$145</f>
        <v>10741.009230502443</v>
      </c>
      <c r="K35" s="48"/>
      <c r="L35" s="46">
        <v>1861.8586377773379</v>
      </c>
      <c r="M35" s="46">
        <v>1899.6937990004214</v>
      </c>
      <c r="N35" s="46">
        <v>1877.2696341834057</v>
      </c>
      <c r="O35" s="46">
        <v>1817.1473138054134</v>
      </c>
      <c r="P35" s="46">
        <v>1887.1482057008513</v>
      </c>
      <c r="Q35" s="46">
        <v>1972.3551611329997</v>
      </c>
      <c r="R35" s="46">
        <v>1981.4910508493485</v>
      </c>
      <c r="S35" s="46">
        <v>1668.2792967834357</v>
      </c>
      <c r="T35" s="46">
        <v>1643.6953741709021</v>
      </c>
      <c r="U35" s="46">
        <f>'[7]Conso USD'!$Y$145</f>
        <v>1842.3452437457681</v>
      </c>
      <c r="V35" s="46">
        <f>'[7]Conso USD'!$M$145</f>
        <v>1763.9337278786243</v>
      </c>
      <c r="W35" s="46">
        <v>1595.3065729086529</v>
      </c>
      <c r="X35" s="46">
        <f>'[5]By company'!$AN$621</f>
        <v>1603.6197107913426</v>
      </c>
      <c r="Y35" s="46">
        <f>'[16]By company'!$AO$621</f>
        <v>1888.740212692057</v>
      </c>
      <c r="Z35" s="46">
        <f>'[6]By company'!$AP$621</f>
        <v>1877.8535087463338</v>
      </c>
      <c r="AA35" s="46">
        <f>'[7]Conso USD'!$B$145</f>
        <v>1844.9085259280391</v>
      </c>
      <c r="AB35" s="46">
        <f>'[9]Conso USD'!$B$145</f>
        <v>2040.9668870113308</v>
      </c>
      <c r="AC35" s="46">
        <f>'[10]Conso USD'!$B$145</f>
        <v>2088.690547958081</v>
      </c>
      <c r="AD35" s="46">
        <f>'[11]Conso USD'!$B$145</f>
        <v>2173.5285232848573</v>
      </c>
      <c r="AE35" s="46">
        <f t="shared" si="9"/>
        <v>2134.8801359184345</v>
      </c>
      <c r="AF35" s="46">
        <f>'[12]Conso USD'!$B$145</f>
        <v>2414.0152557526108</v>
      </c>
      <c r="AG35" s="46">
        <f>'[13]Conso USD'!$B$145</f>
        <v>2618.3808414333807</v>
      </c>
      <c r="AH35" s="46">
        <f>'[14]Conso USD'!$B$145</f>
        <v>2920.3300635757732</v>
      </c>
      <c r="AI35" s="49">
        <f>'[8]Conso USD'!$B$145</f>
        <v>2788.283069740678</v>
      </c>
      <c r="AJ35" s="43"/>
      <c r="AK35" s="43"/>
    </row>
    <row r="36" spans="1:76" s="18" customFormat="1">
      <c r="A36" s="26" t="s">
        <v>27</v>
      </c>
      <c r="B36" s="46">
        <v>1831.890141723489</v>
      </c>
      <c r="C36" s="46">
        <f>'[7]Conso USD'!FK146</f>
        <v>4251.9686571589709</v>
      </c>
      <c r="D36" s="46">
        <f>'[7]Conso USD'!DX146</f>
        <v>4291.9051202305081</v>
      </c>
      <c r="E36" s="46">
        <v>4764.6825849156266</v>
      </c>
      <c r="F36" s="48">
        <v>4467.8924572807828</v>
      </c>
      <c r="G36" s="46">
        <f>'[7]Conso USD'!H146</f>
        <v>3845.1149009606779</v>
      </c>
      <c r="H36" s="46">
        <f>'[7]Conso USD'!$G$146</f>
        <v>3825.1806991396884</v>
      </c>
      <c r="I36" s="46">
        <f>'[15]Conso USD'!$G$146</f>
        <v>4295.4818358638395</v>
      </c>
      <c r="J36" s="47">
        <f>'[8]Conso USD'!$G$146</f>
        <v>5643.6927923446256</v>
      </c>
      <c r="K36" s="48"/>
      <c r="L36" s="46">
        <v>1235.0551476385915</v>
      </c>
      <c r="M36" s="46">
        <v>1294.3558884479817</v>
      </c>
      <c r="N36" s="46">
        <v>1210.7657951753768</v>
      </c>
      <c r="O36" s="46">
        <v>1024.5057536536769</v>
      </c>
      <c r="P36" s="46">
        <v>1174.2133855076088</v>
      </c>
      <c r="Q36" s="46">
        <v>1190.4918566671108</v>
      </c>
      <c r="R36" s="46">
        <v>1159.7251680115651</v>
      </c>
      <c r="S36" s="46">
        <v>943.46204709449762</v>
      </c>
      <c r="T36" s="46">
        <v>932.96011155194867</v>
      </c>
      <c r="U36" s="46">
        <f>'[7]Conso USD'!$Y$146</f>
        <v>1041.8661625696991</v>
      </c>
      <c r="V36" s="46">
        <f>'[7]Conso USD'!$M$146</f>
        <v>996.2050676764751</v>
      </c>
      <c r="W36" s="46">
        <f>G36-(T36+U36+V36)</f>
        <v>874.08355916255505</v>
      </c>
      <c r="X36" s="46">
        <f>[5]PETwPck!$B$50/[5]PETwPck!$B$1</f>
        <v>907.82859482983031</v>
      </c>
      <c r="Y36" s="46">
        <f>([16]PETwPck!$G$50/[16]PETwPck!$G$1)-([16]PETwPck!$C$50/[16]PETwPck!$C$1)</f>
        <v>1015.7087414511502</v>
      </c>
      <c r="Z36" s="46">
        <f>'[6]Conso USD'!$B$146</f>
        <v>977.22236322309641</v>
      </c>
      <c r="AA36" s="46">
        <f>'[7]Conso USD'!$B$146</f>
        <v>924.42099971814969</v>
      </c>
      <c r="AB36" s="46">
        <f>'[9]Conso USD'!$B$146</f>
        <v>1020.276152288152</v>
      </c>
      <c r="AC36" s="46">
        <f>'[10]Conso USD'!$B$146</f>
        <v>1077.8413489496579</v>
      </c>
      <c r="AD36" s="46">
        <f>'[11]Conso USD'!$B$146</f>
        <v>1108.3223354558404</v>
      </c>
      <c r="AE36" s="46">
        <f t="shared" si="9"/>
        <v>1089.0419991701892</v>
      </c>
      <c r="AF36" s="46">
        <f>'[12]Conso USD'!$B$146</f>
        <v>1228.0079778390252</v>
      </c>
      <c r="AG36" s="46">
        <f>'[13]Conso USD'!$B$146</f>
        <v>1436.3049011535275</v>
      </c>
      <c r="AH36" s="46">
        <f>'[14]Conso USD'!$B$146</f>
        <v>1539.5301257585265</v>
      </c>
      <c r="AI36" s="49">
        <f>'[8]Conso USD'!$B$146</f>
        <v>1439.8497875935464</v>
      </c>
      <c r="AJ36" s="43"/>
      <c r="AK36" s="43"/>
    </row>
    <row r="37" spans="1:76" s="18" customFormat="1">
      <c r="A37" s="26" t="s">
        <v>28</v>
      </c>
      <c r="B37" s="46">
        <v>428.77847171677291</v>
      </c>
      <c r="C37" s="46">
        <f>'[7]Conso USD'!FK147</f>
        <v>825.80593149062031</v>
      </c>
      <c r="D37" s="46">
        <f>'[7]Conso USD'!DX147</f>
        <v>1358.6344425016305</v>
      </c>
      <c r="E37" s="46">
        <v>1560.9530981053244</v>
      </c>
      <c r="F37" s="48">
        <v>2163.5540437147092</v>
      </c>
      <c r="G37" s="46">
        <f>'[7]Conso USD'!H147</f>
        <v>2135.5247828086012</v>
      </c>
      <c r="H37" s="46">
        <f>'[7]Conso USD'!$G$147</f>
        <v>2076.8369915741696</v>
      </c>
      <c r="I37" s="46">
        <f>'[15]Conso USD'!$G$147</f>
        <v>2388.9567290954487</v>
      </c>
      <c r="J37" s="47">
        <f>'[8]Conso USD'!$G$147</f>
        <v>3069.3325775421381</v>
      </c>
      <c r="K37" s="48"/>
      <c r="L37" s="46">
        <v>355.8405657875889</v>
      </c>
      <c r="M37" s="46">
        <v>362.05769032788209</v>
      </c>
      <c r="N37" s="46">
        <v>349.93845332552951</v>
      </c>
      <c r="O37" s="46">
        <v>493.11638866432412</v>
      </c>
      <c r="P37" s="46">
        <v>480.13783045870395</v>
      </c>
      <c r="Q37" s="46">
        <v>563.92543343568445</v>
      </c>
      <c r="R37" s="46">
        <v>569.41223269770546</v>
      </c>
      <c r="S37" s="46">
        <v>550.07854712261565</v>
      </c>
      <c r="T37" s="46">
        <v>516.83161624024854</v>
      </c>
      <c r="U37" s="46">
        <f>'[7]Conso USD'!$Y$147</f>
        <v>560.14372217399023</v>
      </c>
      <c r="V37" s="46">
        <f>'[7]Conso USD'!$M$147</f>
        <v>531.97899934823204</v>
      </c>
      <c r="W37" s="46">
        <f>G37-(T37+U37+V37)</f>
        <v>526.57044504613054</v>
      </c>
      <c r="X37" s="46">
        <f>'[5]Poly+Wool'!$B$58/'[5]Poly+Wool'!$B$1</f>
        <v>526.97681104862374</v>
      </c>
      <c r="Y37" s="46">
        <f>'[16]By company'!$AO$566</f>
        <v>525.97688140343371</v>
      </c>
      <c r="Z37" s="46">
        <f>'[6]By company'!$AP$566</f>
        <v>507.80881179120132</v>
      </c>
      <c r="AA37" s="46">
        <f>'[7]Conso USD'!$B$147</f>
        <v>516.07445949212047</v>
      </c>
      <c r="AB37" s="46">
        <f>'[9]Conso USD'!$B$147</f>
        <v>572.7653490130748</v>
      </c>
      <c r="AC37" s="46">
        <f>'[10]Conso USD'!$B$147</f>
        <v>559.90541891972896</v>
      </c>
      <c r="AD37" s="46">
        <f>'[11]Conso USD'!$B$147</f>
        <v>606.77730940017818</v>
      </c>
      <c r="AE37" s="46">
        <f t="shared" si="9"/>
        <v>649.5086517624668</v>
      </c>
      <c r="AF37" s="46">
        <f>'[12]Conso USD'!$B$147</f>
        <v>726.93125027861072</v>
      </c>
      <c r="AG37" s="46">
        <f>'[13]Conso USD'!$B$147</f>
        <v>713.39822683944419</v>
      </c>
      <c r="AH37" s="46">
        <f>'[14]Conso USD'!$B$147</f>
        <v>794.06581943009814</v>
      </c>
      <c r="AI37" s="49">
        <f>'[8]Conso USD'!$B$147</f>
        <v>834.93728099398504</v>
      </c>
      <c r="AJ37" s="43"/>
      <c r="AK37" s="43"/>
    </row>
    <row r="38" spans="1:76" s="18" customFormat="1">
      <c r="A38" s="26" t="s">
        <v>29</v>
      </c>
      <c r="B38" s="46">
        <v>317.00072446817967</v>
      </c>
      <c r="C38" s="46">
        <f>'[7]Conso USD'!FK148-C39</f>
        <v>473.04311282794515</v>
      </c>
      <c r="D38" s="46">
        <f>'[7]Conso USD'!DX148-D39</f>
        <v>843.2086144079517</v>
      </c>
      <c r="E38" s="46">
        <v>884.73494551758995</v>
      </c>
      <c r="F38" s="48">
        <v>911.18235421539953</v>
      </c>
      <c r="G38" s="46">
        <f>'[7]Conso USD'!H148-G39</f>
        <v>949.72645283124939</v>
      </c>
      <c r="H38" s="46">
        <f>'[7]Conso USD'!$G$148-H39</f>
        <v>1926.3858951701773</v>
      </c>
      <c r="I38" s="46">
        <f>'[15]Conso USD'!$G$148-I39</f>
        <v>2596.6758355514271</v>
      </c>
      <c r="J38" s="47">
        <f>'[8]Conso USD'!$G$148-J39</f>
        <v>3353.7160849119987</v>
      </c>
      <c r="K38" s="48"/>
      <c r="L38" s="46">
        <v>236.84126915478328</v>
      </c>
      <c r="M38" s="46">
        <v>215.1795511446237</v>
      </c>
      <c r="N38" s="46">
        <v>231.0858288087079</v>
      </c>
      <c r="O38" s="46">
        <v>201.62829640947484</v>
      </c>
      <c r="P38" s="46">
        <v>234.22181801460135</v>
      </c>
      <c r="Q38" s="46">
        <v>237.4240073189207</v>
      </c>
      <c r="R38" s="46">
        <v>252.15470635501828</v>
      </c>
      <c r="S38" s="46">
        <v>187.38182252685908</v>
      </c>
      <c r="T38" s="46">
        <v>179.91461667973817</v>
      </c>
      <c r="U38" s="46">
        <f>'[7]Conso USD'!$Y$148-U39</f>
        <v>245.17970648610901</v>
      </c>
      <c r="V38" s="46">
        <f>'[7]Conso USD'!$M$148-V39</f>
        <v>292.58651761077783</v>
      </c>
      <c r="W38" s="46">
        <f>G38-(T38+U38+V38)</f>
        <v>232.04561205462437</v>
      </c>
      <c r="X38" s="46">
        <f>([5]Feedstock!$B$84/[5]Feedstock!$B$1)-X39</f>
        <v>214.12783764968259</v>
      </c>
      <c r="Y38" s="46">
        <f>'[6]Conso USD'!$C$148-Y39</f>
        <v>521.87960547663477</v>
      </c>
      <c r="Z38" s="46">
        <f>'[6]Conso USD'!$B$148-Z39</f>
        <v>577.83860130412506</v>
      </c>
      <c r="AA38" s="46">
        <f>'[7]Conso USD'!$B$148-AA39</f>
        <v>612.5398508841464</v>
      </c>
      <c r="AB38" s="46">
        <f>'[9]Conso USD'!$B$148-AB39</f>
        <v>652.35161634930455</v>
      </c>
      <c r="AC38" s="46">
        <f>'[10]Conso USD'!$B$148-AC39</f>
        <v>630.0700958506327</v>
      </c>
      <c r="AD38" s="46">
        <f>'[11]Conso USD'!$B$148-AD39</f>
        <v>678.34198829316983</v>
      </c>
      <c r="AE38" s="46">
        <f t="shared" si="9"/>
        <v>635.91213505832002</v>
      </c>
      <c r="AF38" s="46">
        <f>'[12]Conso USD'!$B$148-AF39</f>
        <v>725.85173774155567</v>
      </c>
      <c r="AG38" s="46">
        <f>'[13]Conso USD'!$B$148-AG39</f>
        <v>790.1095219467453</v>
      </c>
      <c r="AH38" s="46">
        <f>'[14]Conso USD'!$B$148-AH39</f>
        <v>957.57713991682272</v>
      </c>
      <c r="AI38" s="49">
        <f>'[8]Conso USD'!$B$148-AI39</f>
        <v>880.17768530687476</v>
      </c>
      <c r="AJ38" s="43"/>
      <c r="AK38" s="43"/>
    </row>
    <row r="39" spans="1:76" s="18" customFormat="1">
      <c r="A39" s="26" t="s">
        <v>30</v>
      </c>
      <c r="B39" s="46">
        <v>1196.8707611747263</v>
      </c>
      <c r="C39" s="46">
        <v>1582.7745297032138</v>
      </c>
      <c r="D39" s="46">
        <v>1366.5001614799999</v>
      </c>
      <c r="E39" s="46">
        <v>1405.9206424600002</v>
      </c>
      <c r="F39" s="48">
        <v>1073.8907400399999</v>
      </c>
      <c r="G39" s="46">
        <f>'[7]By company'!$AM$569</f>
        <v>799.10076365528016</v>
      </c>
      <c r="H39" s="46">
        <f>'[7]By company'!$AR$569</f>
        <v>730.79324180114872</v>
      </c>
      <c r="I39" s="46">
        <f>'[15]By company'!$AW$622</f>
        <v>809.92684161074931</v>
      </c>
      <c r="J39" s="47">
        <f>'[8]By company'!$BB$740</f>
        <v>1203.426348460905</v>
      </c>
      <c r="K39" s="48"/>
      <c r="L39" s="46">
        <v>373.83198583000001</v>
      </c>
      <c r="M39" s="46">
        <v>336.29888263999999</v>
      </c>
      <c r="N39" s="46">
        <v>364.23017275999996</v>
      </c>
      <c r="O39" s="46">
        <v>331.55960123000011</v>
      </c>
      <c r="P39" s="46">
        <v>284.92847535999999</v>
      </c>
      <c r="Q39" s="46">
        <v>269.52023747999999</v>
      </c>
      <c r="R39" s="46">
        <v>319.57577822000002</v>
      </c>
      <c r="S39" s="46">
        <v>199.86624897999997</v>
      </c>
      <c r="T39" s="46">
        <v>209.25288706403808</v>
      </c>
      <c r="U39" s="46">
        <f>'[7]By company'!$AJ$569</f>
        <v>240.0018257200158</v>
      </c>
      <c r="V39" s="46">
        <f>'[7]By company'!$AK$569</f>
        <v>175.28669607002863</v>
      </c>
      <c r="W39" s="46">
        <f>G39-(T39+U39+V39)</f>
        <v>174.55935480119763</v>
      </c>
      <c r="X39" s="46">
        <f>'[5]By company'!$AN$574</f>
        <v>166.02479302521954</v>
      </c>
      <c r="Y39" s="46">
        <f>'[6]By company'!$AO$569</f>
        <v>194.40352154189384</v>
      </c>
      <c r="Z39" s="46">
        <f>'[6]By company'!$AP$569</f>
        <v>189.14981450684931</v>
      </c>
      <c r="AA39" s="46">
        <f>'[7]By company'!$AQ$569</f>
        <v>181.21511272718598</v>
      </c>
      <c r="AB39" s="46">
        <f>'[9]By company'!$AS$569</f>
        <v>194.4237249353387</v>
      </c>
      <c r="AC39" s="46">
        <f>'[10]By company'!$AT$581</f>
        <v>201.06613052861388</v>
      </c>
      <c r="AD39" s="46">
        <f>'[11]By company'!$AU$602</f>
        <v>197.55892866677274</v>
      </c>
      <c r="AE39" s="46">
        <f t="shared" si="9"/>
        <v>216.87805748002401</v>
      </c>
      <c r="AF39" s="46">
        <f>'[12]By company'!$AX$641</f>
        <v>231.31074439417668</v>
      </c>
      <c r="AG39" s="46">
        <f>'[13]By company'!$AY$672</f>
        <v>260.14976834447214</v>
      </c>
      <c r="AH39" s="46">
        <f>'[14]By company'!$AZ$700</f>
        <v>305.75096300279392</v>
      </c>
      <c r="AI39" s="59">
        <f>'[8]By company'!$BA$740</f>
        <v>406.21487271946239</v>
      </c>
      <c r="AJ39" s="43"/>
      <c r="AK39" s="43"/>
    </row>
    <row r="40" spans="1:76" s="18" customFormat="1">
      <c r="A40" s="26" t="s">
        <v>37</v>
      </c>
      <c r="B40" s="46">
        <f t="shared" ref="B40" si="13">B35-SUM(B36:B39)</f>
        <v>-719.17906946265157</v>
      </c>
      <c r="C40" s="46">
        <f t="shared" ref="C40" si="14">C35-SUM(C36:C39)</f>
        <v>-1031.4237998422777</v>
      </c>
      <c r="D40" s="46">
        <f>D35-SUM(D36:D39)</f>
        <v>-1081.5632290887761</v>
      </c>
      <c r="E40" s="46">
        <f t="shared" ref="E40:J40" si="15">E35-SUM(E36:E39)</f>
        <v>-1160.3218862319627</v>
      </c>
      <c r="F40" s="48">
        <f t="shared" si="15"/>
        <v>-1107.2458807842559</v>
      </c>
      <c r="G40" s="46">
        <f t="shared" si="15"/>
        <v>-884.18829623861529</v>
      </c>
      <c r="H40" s="46">
        <f t="shared" si="15"/>
        <v>-1344.0748037596641</v>
      </c>
      <c r="I40" s="46">
        <f t="shared" si="15"/>
        <v>-1652.9751479487604</v>
      </c>
      <c r="J40" s="47">
        <f t="shared" si="15"/>
        <v>-2529.1585727572256</v>
      </c>
      <c r="K40" s="48"/>
      <c r="L40" s="46">
        <f t="shared" ref="L40:U40" si="16">L35-SUM(L36:L39)</f>
        <v>-339.71033063362597</v>
      </c>
      <c r="M40" s="46">
        <f t="shared" si="16"/>
        <v>-308.19821356006582</v>
      </c>
      <c r="N40" s="46">
        <f t="shared" si="16"/>
        <v>-278.75061588620838</v>
      </c>
      <c r="O40" s="46">
        <f t="shared" si="16"/>
        <v>-233.66272615206253</v>
      </c>
      <c r="P40" s="46">
        <f t="shared" si="16"/>
        <v>-286.3533036400629</v>
      </c>
      <c r="Q40" s="46">
        <f t="shared" si="16"/>
        <v>-289.00637376871623</v>
      </c>
      <c r="R40" s="46">
        <f t="shared" si="16"/>
        <v>-319.37683443494006</v>
      </c>
      <c r="S40" s="46">
        <f t="shared" si="16"/>
        <v>-212.50936894053666</v>
      </c>
      <c r="T40" s="46">
        <f t="shared" si="16"/>
        <v>-195.26385736507132</v>
      </c>
      <c r="U40" s="46">
        <f t="shared" si="16"/>
        <v>-244.84617320404595</v>
      </c>
      <c r="V40" s="46">
        <f>V35-SUM(V36:V39)</f>
        <v>-232.12355282688918</v>
      </c>
      <c r="W40" s="46">
        <f t="shared" ref="W40:AD40" si="17">W35-SUM(W36:W39)</f>
        <v>-211.95239815585455</v>
      </c>
      <c r="X40" s="46">
        <f t="shared" si="17"/>
        <v>-211.33832576201348</v>
      </c>
      <c r="Y40" s="46">
        <f t="shared" si="17"/>
        <v>-369.2285371810558</v>
      </c>
      <c r="Z40" s="46">
        <f t="shared" si="17"/>
        <v>-374.16608207893842</v>
      </c>
      <c r="AA40" s="46">
        <f t="shared" si="17"/>
        <v>-389.34189689356344</v>
      </c>
      <c r="AB40" s="46">
        <f t="shared" si="17"/>
        <v>-398.84995557453908</v>
      </c>
      <c r="AC40" s="46">
        <f t="shared" si="17"/>
        <v>-380.19244629055265</v>
      </c>
      <c r="AD40" s="46">
        <f t="shared" si="17"/>
        <v>-417.47203853110386</v>
      </c>
      <c r="AE40" s="46">
        <f t="shared" si="9"/>
        <v>-456.46070755256483</v>
      </c>
      <c r="AF40" s="46">
        <f t="shared" ref="AF40:AI40" si="18">AF35-SUM(AF36:AF39)</f>
        <v>-498.08645450075755</v>
      </c>
      <c r="AG40" s="46">
        <f t="shared" si="18"/>
        <v>-581.58157685080823</v>
      </c>
      <c r="AH40" s="46">
        <f t="shared" si="18"/>
        <v>-676.59398453246786</v>
      </c>
      <c r="AI40" s="49">
        <f t="shared" si="18"/>
        <v>-772.896556873191</v>
      </c>
      <c r="AJ40" s="43"/>
      <c r="AK40" s="43"/>
    </row>
    <row r="41" spans="1:76" s="24" customFormat="1">
      <c r="A41" s="26" t="s">
        <v>38</v>
      </c>
      <c r="B41" s="32"/>
      <c r="C41" s="32"/>
      <c r="D41" s="37"/>
      <c r="E41" s="37"/>
      <c r="F41" s="106"/>
      <c r="G41" s="104"/>
      <c r="H41" s="104"/>
      <c r="I41" s="104">
        <f>I35-SUM(I36:I40)</f>
        <v>0</v>
      </c>
      <c r="J41" s="111">
        <f>J35-SUM(J36:J40)</f>
        <v>0</v>
      </c>
      <c r="K41" s="106"/>
      <c r="L41" s="112">
        <f t="shared" ref="L41:AH41" si="19">L35-SUM(L36:L40)</f>
        <v>0</v>
      </c>
      <c r="M41" s="112">
        <f t="shared" si="19"/>
        <v>0</v>
      </c>
      <c r="N41" s="112">
        <f t="shared" si="19"/>
        <v>0</v>
      </c>
      <c r="O41" s="112">
        <f t="shared" si="19"/>
        <v>0</v>
      </c>
      <c r="P41" s="112">
        <f t="shared" si="19"/>
        <v>0</v>
      </c>
      <c r="Q41" s="112">
        <f t="shared" si="19"/>
        <v>0</v>
      </c>
      <c r="R41" s="112">
        <f t="shared" si="19"/>
        <v>0</v>
      </c>
      <c r="S41" s="112">
        <f t="shared" si="19"/>
        <v>0</v>
      </c>
      <c r="T41" s="112">
        <f t="shared" si="19"/>
        <v>0</v>
      </c>
      <c r="U41" s="112">
        <f t="shared" si="19"/>
        <v>0</v>
      </c>
      <c r="V41" s="112">
        <f t="shared" si="19"/>
        <v>0</v>
      </c>
      <c r="W41" s="112">
        <f t="shared" si="19"/>
        <v>0</v>
      </c>
      <c r="X41" s="112">
        <f t="shared" si="19"/>
        <v>0</v>
      </c>
      <c r="Y41" s="112">
        <f t="shared" si="19"/>
        <v>0</v>
      </c>
      <c r="Z41" s="112">
        <f t="shared" si="19"/>
        <v>0</v>
      </c>
      <c r="AA41" s="112">
        <f t="shared" si="19"/>
        <v>0</v>
      </c>
      <c r="AB41" s="113">
        <f t="shared" si="19"/>
        <v>0</v>
      </c>
      <c r="AC41" s="113">
        <f t="shared" si="19"/>
        <v>0</v>
      </c>
      <c r="AD41" s="113">
        <f t="shared" si="19"/>
        <v>0</v>
      </c>
      <c r="AE41" s="113">
        <f t="shared" si="19"/>
        <v>0</v>
      </c>
      <c r="AF41" s="114">
        <f t="shared" si="19"/>
        <v>0</v>
      </c>
      <c r="AG41" s="113">
        <f t="shared" si="19"/>
        <v>0</v>
      </c>
      <c r="AH41" s="113">
        <f t="shared" si="19"/>
        <v>0</v>
      </c>
      <c r="AI41" s="115">
        <f>AI35-SUM(AI36:AI40)</f>
        <v>0</v>
      </c>
      <c r="AJ41" s="43"/>
      <c r="AK41" s="43"/>
    </row>
    <row r="42" spans="1:76" s="18" customFormat="1" ht="25.5">
      <c r="A42" s="12" t="s">
        <v>39</v>
      </c>
      <c r="B42" s="13"/>
      <c r="C42" s="13"/>
      <c r="D42" s="13"/>
      <c r="E42" s="13"/>
      <c r="F42" s="122"/>
      <c r="G42" s="13"/>
      <c r="H42" s="13"/>
      <c r="I42" s="13"/>
      <c r="J42" s="47"/>
      <c r="K42" s="48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49"/>
      <c r="AJ42" s="43"/>
      <c r="AK42" s="43"/>
    </row>
    <row r="43" spans="1:76" s="24" customFormat="1">
      <c r="A43" s="19" t="s">
        <v>32</v>
      </c>
      <c r="B43" s="32">
        <f>'[2]By company'!$R$317/10^6</f>
        <v>3.1855025630235287</v>
      </c>
      <c r="C43" s="32">
        <f>'[2]By company'!$S$317/10^6</f>
        <v>4.3613119999999999</v>
      </c>
      <c r="D43" s="32">
        <f>'[2]By company'!$X$317/10^6</f>
        <v>5.2548755522423596</v>
      </c>
      <c r="E43" s="32">
        <f>'[2]By company'!$AC$317/10^6</f>
        <v>5.8039158392465975</v>
      </c>
      <c r="F43" s="60">
        <f>'[2]By company'!$AH$317/10^6</f>
        <v>6.24941747</v>
      </c>
      <c r="G43" s="32">
        <f>'[3]By company'!$AM$321/10^6</f>
        <v>7.0235972752636497</v>
      </c>
      <c r="H43" s="32">
        <f>H16</f>
        <v>8.728926665510043</v>
      </c>
      <c r="I43" s="32">
        <f>'[1]Segment Analysis in THB'!I43</f>
        <v>9.1032677084520284</v>
      </c>
      <c r="J43" s="61">
        <f>'[1]Segment Analysis in THB'!J43</f>
        <v>10.419398600419296</v>
      </c>
      <c r="K43" s="60"/>
      <c r="L43" s="32">
        <f>'[1]Segment Analysis in THB'!L43</f>
        <v>1.4233449846048198</v>
      </c>
      <c r="M43" s="32">
        <f>'[1]Segment Analysis in THB'!M43</f>
        <v>1.445737068888586</v>
      </c>
      <c r="N43" s="32">
        <f>'[1]Segment Analysis in THB'!N43</f>
        <v>1.4709999588757243</v>
      </c>
      <c r="O43" s="32">
        <f>'[1]Segment Analysis in THB'!O43</f>
        <v>1.4638338268774662</v>
      </c>
      <c r="P43" s="32">
        <f>'[1]Segment Analysis in THB'!P43</f>
        <v>1.5054495400000001</v>
      </c>
      <c r="Q43" s="32">
        <f>'[1]Segment Analysis in THB'!Q43</f>
        <v>1.58684508</v>
      </c>
      <c r="R43" s="32">
        <f>'[1]Segment Analysis in THB'!R43</f>
        <v>1.6325157000000001</v>
      </c>
      <c r="S43" s="32">
        <f>'[1]Segment Analysis in THB'!S43</f>
        <v>1.5246071499999998</v>
      </c>
      <c r="T43" s="32">
        <f>'[1]Segment Analysis in THB'!T43</f>
        <v>1.6267209389142077</v>
      </c>
      <c r="U43" s="33">
        <f>'[1]Segment Analysis in THB'!U43</f>
        <v>1.8145852072488728</v>
      </c>
      <c r="V43" s="32">
        <f>'[1]Segment Analysis in THB'!V43</f>
        <v>1.8015288626199988</v>
      </c>
      <c r="W43" s="32">
        <f>'[1]Segment Analysis in THB'!W43</f>
        <v>1.7807622664805691</v>
      </c>
      <c r="X43" s="29">
        <f>'[1]Segment Analysis in THB'!X43</f>
        <v>1.7647709200019872</v>
      </c>
      <c r="Y43" s="29">
        <f>'[1]Segment Analysis in THB'!Y43</f>
        <v>2.3193589555325862</v>
      </c>
      <c r="Z43" s="29">
        <f>'[1]Segment Analysis in THB'!Z43</f>
        <v>2.3795751199698389</v>
      </c>
      <c r="AA43" s="32">
        <f>'[1]Segment Analysis in THB'!AA43</f>
        <v>2.2652216700056336</v>
      </c>
      <c r="AB43" s="32">
        <f>'[1]Segment Analysis in THB'!AB43</f>
        <v>2.1881375496729887</v>
      </c>
      <c r="AC43" s="32">
        <f>'[1]Segment Analysis in THB'!AC43</f>
        <v>2.2228976203174389</v>
      </c>
      <c r="AD43" s="32">
        <f>'[1]Segment Analysis in THB'!AD43</f>
        <v>2.3866285300104808</v>
      </c>
      <c r="AE43" s="32">
        <f>AE16</f>
        <v>2.3056040084511196</v>
      </c>
      <c r="AF43" s="32">
        <f>AF16</f>
        <v>2.325123570352289</v>
      </c>
      <c r="AG43" s="32">
        <f>AG16</f>
        <v>2.5462493404533282</v>
      </c>
      <c r="AH43" s="32">
        <f>AH16</f>
        <v>2.7299829088126062</v>
      </c>
      <c r="AI43" s="34">
        <f>AI16</f>
        <v>2.8180427808010728</v>
      </c>
      <c r="AJ43" s="43"/>
      <c r="AK43" s="43"/>
    </row>
    <row r="44" spans="1:76" s="24" customFormat="1">
      <c r="A44" s="26" t="s">
        <v>40</v>
      </c>
      <c r="B44" s="32">
        <f>'[2]By company'!$AR$317/10^6</f>
        <v>8.2101916801063601E-2</v>
      </c>
      <c r="C44" s="32">
        <f>'[2]By company'!$AS$317/10^6</f>
        <v>0.30694329220252292</v>
      </c>
      <c r="D44" s="32">
        <f>'[2]By company'!$AX$317/10^6</f>
        <v>0.87115926489395001</v>
      </c>
      <c r="E44" s="32">
        <f>'[2]By company'!$BC$317/10^6</f>
        <v>1.0795230505344338</v>
      </c>
      <c r="F44" s="60">
        <f>'[2]By company'!$BH$317/10^6</f>
        <v>1.324804265902902</v>
      </c>
      <c r="G44" s="32">
        <f>'[3]By company'!$BL$321/10^6</f>
        <v>1.4630613865522</v>
      </c>
      <c r="H44" s="32">
        <f>'[7]By company'!$CE$345/10^6</f>
        <v>1.6535177001683978</v>
      </c>
      <c r="I44" s="32">
        <f>'[1]Segment Analysis in THB'!I44</f>
        <v>1.789548294921494</v>
      </c>
      <c r="J44" s="61">
        <f>'[1]Segment Analysis in THB'!J44</f>
        <v>2.0929419578606234</v>
      </c>
      <c r="K44" s="60"/>
      <c r="L44" s="32">
        <f>'[1]Segment Analysis in THB'!L44</f>
        <v>0.26425917817290762</v>
      </c>
      <c r="M44" s="32">
        <f>'[1]Segment Analysis in THB'!M44</f>
        <v>0.24976160129525388</v>
      </c>
      <c r="N44" s="32">
        <f>'[1]Segment Analysis in THB'!N44</f>
        <v>0.268741288514247</v>
      </c>
      <c r="O44" s="32">
        <f>'[1]Segment Analysis in THB'!O44</f>
        <v>0.29676098255202527</v>
      </c>
      <c r="P44" s="32">
        <f>'[1]Segment Analysis in THB'!P44</f>
        <v>0.29827347592644771</v>
      </c>
      <c r="Q44" s="32">
        <f>'[1]Segment Analysis in THB'!Q44</f>
        <v>0.33300259771227203</v>
      </c>
      <c r="R44" s="32">
        <f>'[1]Segment Analysis in THB'!R44</f>
        <v>0.34856629586716142</v>
      </c>
      <c r="S44" s="32">
        <f>'[1]Segment Analysis in THB'!S44</f>
        <v>0.34496189639702091</v>
      </c>
      <c r="T44" s="32">
        <f>'[1]Segment Analysis in THB'!T44</f>
        <v>0.34640463553928169</v>
      </c>
      <c r="U44" s="33">
        <f>'[1]Segment Analysis in THB'!U44</f>
        <v>0.39015300246815471</v>
      </c>
      <c r="V44" s="32">
        <f>'[1]Segment Analysis in THB'!V44</f>
        <v>0.36008182418825546</v>
      </c>
      <c r="W44" s="32">
        <f>'[1]Segment Analysis in THB'!W44</f>
        <v>0.36642192435650783</v>
      </c>
      <c r="X44" s="32">
        <f>'[1]Segment Analysis in THB'!X44</f>
        <v>0.34764275494768848</v>
      </c>
      <c r="Y44" s="32">
        <f>'[1]Segment Analysis in THB'!Y44</f>
        <v>0.4295002106040825</v>
      </c>
      <c r="Z44" s="32">
        <f>'[1]Segment Analysis in THB'!Z44</f>
        <v>0.432013919435351</v>
      </c>
      <c r="AA44" s="32">
        <f>'[1]Segment Analysis in THB'!AA44</f>
        <v>0.44436081518127579</v>
      </c>
      <c r="AB44" s="32">
        <f>'[1]Segment Analysis in THB'!AB44</f>
        <v>0.44145120152891515</v>
      </c>
      <c r="AC44" s="32">
        <f>'[1]Segment Analysis in THB'!AC44</f>
        <v>0.43716081917498423</v>
      </c>
      <c r="AD44" s="32">
        <f>'[1]Segment Analysis in THB'!AD44</f>
        <v>0.46312475506092093</v>
      </c>
      <c r="AE44" s="32">
        <f t="shared" ref="AE44:AE46" si="20">I44-AB44-AC44-AD44</f>
        <v>0.44781151915667367</v>
      </c>
      <c r="AF44" s="32">
        <f>'[1]Segment Analysis in THB'!AF44</f>
        <v>0.4820898060696755</v>
      </c>
      <c r="AG44" s="32">
        <f>'[1]Segment Analysis in THB'!AG44</f>
        <v>0.51166174441727075</v>
      </c>
      <c r="AH44" s="32">
        <f>'[1]Segment Analysis in THB'!AH44</f>
        <v>0.55136098420081237</v>
      </c>
      <c r="AI44" s="34">
        <f>'[1]Segment Analysis in THB'!AI44</f>
        <v>0.54782942317286498</v>
      </c>
      <c r="AJ44" s="43"/>
      <c r="AK44" s="43"/>
    </row>
    <row r="45" spans="1:76" s="24" customFormat="1">
      <c r="A45" s="26" t="s">
        <v>41</v>
      </c>
      <c r="B45" s="32">
        <f>'[2]By company'!$BR$315/10^6</f>
        <v>1.3779272511385285</v>
      </c>
      <c r="C45" s="32">
        <f>'[2]By company'!$BS$315/10^6</f>
        <v>2.081734</v>
      </c>
      <c r="D45" s="32">
        <f>'[2]By company'!$BX$315/10^6</f>
        <v>2.3597725780619809</v>
      </c>
      <c r="E45" s="32">
        <f>'[2]By company'!$CC$315/10^6</f>
        <v>2.3487702616546851</v>
      </c>
      <c r="F45" s="60">
        <f>'[2]By company'!$CH$315/10^6</f>
        <v>2.413652423191448</v>
      </c>
      <c r="G45" s="32">
        <f>'[3]By company'!$CK$319/10^6</f>
        <v>2.9393710713615429</v>
      </c>
      <c r="H45" s="32">
        <f>'[7]By company'!$DR$343/10^6</f>
        <v>4.2700115020013465</v>
      </c>
      <c r="I45" s="32">
        <f>'[1]Segment Analysis in THB'!I45</f>
        <v>4.6712146413882092</v>
      </c>
      <c r="J45" s="61">
        <f>'[1]Segment Analysis in THB'!J45</f>
        <v>5.4127880785098954</v>
      </c>
      <c r="K45" s="60"/>
      <c r="L45" s="32">
        <f>'[1]Segment Analysis in THB'!L45</f>
        <v>0.59450605272596257</v>
      </c>
      <c r="M45" s="32">
        <f>'[1]Segment Analysis in THB'!M45</f>
        <v>0.60695880959998372</v>
      </c>
      <c r="N45" s="32">
        <f>'[1]Segment Analysis in THB'!N45</f>
        <v>0.58817834745631459</v>
      </c>
      <c r="O45" s="32">
        <f>'[1]Segment Analysis in THB'!O45</f>
        <v>0.55912705187242417</v>
      </c>
      <c r="P45" s="32">
        <f>'[1]Segment Analysis in THB'!P45</f>
        <v>0.60486101075266907</v>
      </c>
      <c r="Q45" s="32">
        <f>'[1]Segment Analysis in THB'!Q45</f>
        <v>0.61324325528172796</v>
      </c>
      <c r="R45" s="32">
        <f>'[1]Segment Analysis in THB'!R45</f>
        <v>0.63499174795152136</v>
      </c>
      <c r="S45" s="32">
        <f>'[1]Segment Analysis in THB'!S45</f>
        <v>0.56055640920552996</v>
      </c>
      <c r="T45" s="32">
        <f>'[1]Segment Analysis in THB'!T45</f>
        <v>0.63956327544432534</v>
      </c>
      <c r="U45" s="33">
        <f>'[1]Segment Analysis in THB'!U45</f>
        <v>0.75362834783342392</v>
      </c>
      <c r="V45" s="32">
        <f>'[1]Segment Analysis in THB'!V45</f>
        <v>0.78691178023010078</v>
      </c>
      <c r="W45" s="32">
        <f>'[1]Segment Analysis in THB'!W45</f>
        <v>0.75926766785369282</v>
      </c>
      <c r="X45" s="32">
        <f>'[1]Segment Analysis in THB'!X45</f>
        <v>0.72635130915693757</v>
      </c>
      <c r="Y45" s="32">
        <f>'[1]Segment Analysis in THB'!Y45</f>
        <v>1.1558563695775599</v>
      </c>
      <c r="Z45" s="32">
        <f>'[1]Segment Analysis in THB'!Z45</f>
        <v>1.218845756173579</v>
      </c>
      <c r="AA45" s="32">
        <f>'[1]Segment Analysis in THB'!AA45</f>
        <v>1.1689580670932693</v>
      </c>
      <c r="AB45" s="32">
        <f>'[1]Segment Analysis in THB'!AB45</f>
        <v>1.0938353646083994</v>
      </c>
      <c r="AC45" s="32">
        <f>'[1]Segment Analysis in THB'!AC45</f>
        <v>1.1075743405561522</v>
      </c>
      <c r="AD45" s="32">
        <f>'[1]Segment Analysis in THB'!AD45</f>
        <v>1.2710282479654127</v>
      </c>
      <c r="AE45" s="32">
        <f t="shared" si="20"/>
        <v>1.1987766882582449</v>
      </c>
      <c r="AF45" s="32">
        <f>'[1]Segment Analysis in THB'!AF45</f>
        <v>1.1607149458270318</v>
      </c>
      <c r="AG45" s="32">
        <f>'[1]Segment Analysis in THB'!AG45</f>
        <v>1.3115874028379479</v>
      </c>
      <c r="AH45" s="32">
        <f>'[1]Segment Analysis in THB'!AH45</f>
        <v>1.485340389271129</v>
      </c>
      <c r="AI45" s="34">
        <f>'[1]Segment Analysis in THB'!AI45</f>
        <v>1.4551453405737873</v>
      </c>
      <c r="AJ45" s="43"/>
      <c r="AK45" s="43"/>
    </row>
    <row r="46" spans="1:76" s="24" customFormat="1">
      <c r="A46" s="26" t="s">
        <v>42</v>
      </c>
      <c r="B46" s="32">
        <f>'[2]By company'!$BR$312/10^6</f>
        <v>1.7254733950839365</v>
      </c>
      <c r="C46" s="32">
        <f>'[2]By company'!$BS$312/10^6</f>
        <v>1.9726347077974771</v>
      </c>
      <c r="D46" s="32">
        <f>'[2]By company'!$BX$312/10^6</f>
        <v>2.0239437092864283</v>
      </c>
      <c r="E46" s="32">
        <f>'[2]By company'!$CC$312/10^6</f>
        <v>2.3756225270574771</v>
      </c>
      <c r="F46" s="60">
        <f>'[2]By company'!$CH$312/10^6</f>
        <v>2.5109607809056498</v>
      </c>
      <c r="G46" s="32">
        <f>'[3]By company'!$CK$316/10^6</f>
        <v>2.6211648173499058</v>
      </c>
      <c r="H46" s="32">
        <f>'[7]By company'!$DR$340/10^6</f>
        <v>2.8053974633403018</v>
      </c>
      <c r="I46" s="32">
        <f>'[1]Segment Analysis in THB'!I46</f>
        <v>2.6425047721423254</v>
      </c>
      <c r="J46" s="61">
        <f>'[1]Segment Analysis in THB'!J46</f>
        <v>2.9136685640487765</v>
      </c>
      <c r="K46" s="60"/>
      <c r="L46" s="32">
        <f>'[1]Segment Analysis in THB'!L46</f>
        <v>0.56457975370594948</v>
      </c>
      <c r="M46" s="32">
        <f>'[1]Segment Analysis in THB'!M46</f>
        <v>0.58901665799334868</v>
      </c>
      <c r="N46" s="32">
        <f>'[1]Segment Analysis in THB'!N46</f>
        <v>0.61408032290516279</v>
      </c>
      <c r="O46" s="32">
        <f>'[1]Segment Analysis in THB'!O46</f>
        <v>0.60794579245301639</v>
      </c>
      <c r="P46" s="32">
        <f>'[1]Segment Analysis in THB'!P46</f>
        <v>0.6023150533208832</v>
      </c>
      <c r="Q46" s="32">
        <f>'[1]Segment Analysis in THB'!Q46</f>
        <v>0.64059922700600003</v>
      </c>
      <c r="R46" s="32">
        <f>'[1]Segment Analysis in THB'!R46</f>
        <v>0.64895765618131729</v>
      </c>
      <c r="S46" s="32">
        <f>'[1]Segment Analysis in THB'!S46</f>
        <v>0.61908884439744927</v>
      </c>
      <c r="T46" s="32">
        <f>'[1]Segment Analysis in THB'!T46</f>
        <v>0.64075302793060052</v>
      </c>
      <c r="U46" s="33">
        <f>'[1]Segment Analysis in THB'!U46</f>
        <v>0.67080385694729427</v>
      </c>
      <c r="V46" s="32">
        <f>'[1]Segment Analysis in THB'!V46</f>
        <v>0.65453525820164238</v>
      </c>
      <c r="W46" s="32">
        <f>'[1]Segment Analysis in THB'!W46</f>
        <v>0.65507267427036842</v>
      </c>
      <c r="X46" s="32">
        <f>'[1]Segment Analysis in THB'!X46</f>
        <v>0.69077685589736137</v>
      </c>
      <c r="Y46" s="32">
        <f>'[1]Segment Analysis in THB'!Y46</f>
        <v>0.73400237535094404</v>
      </c>
      <c r="Z46" s="32">
        <f>'[1]Segment Analysis in THB'!Z46</f>
        <v>0.72871544436090863</v>
      </c>
      <c r="AA46" s="32">
        <f>'[1]Segment Analysis in THB'!AA46</f>
        <v>0.65190278773108812</v>
      </c>
      <c r="AB46" s="32">
        <f>'[1]Segment Analysis in THB'!AB46</f>
        <v>0.65285098353567395</v>
      </c>
      <c r="AC46" s="32">
        <f>'[1]Segment Analysis in THB'!AC46</f>
        <v>0.67816246058630292</v>
      </c>
      <c r="AD46" s="32">
        <f>'[1]Segment Analysis in THB'!AD46</f>
        <v>0.65247552698414746</v>
      </c>
      <c r="AE46" s="32">
        <f t="shared" si="20"/>
        <v>0.65901580103620094</v>
      </c>
      <c r="AF46" s="32">
        <f>'[1]Segment Analysis in THB'!AF46</f>
        <v>0.68231881845558129</v>
      </c>
      <c r="AG46" s="32">
        <f>'[1]Segment Analysis in THB'!AG46</f>
        <v>0.72300019319810971</v>
      </c>
      <c r="AH46" s="32">
        <f>'[1]Segment Analysis in THB'!AH46</f>
        <v>0.69328153534066472</v>
      </c>
      <c r="AI46" s="34">
        <f>'[1]Segment Analysis in THB'!AI46</f>
        <v>0.81506801705442078</v>
      </c>
      <c r="AJ46" s="43"/>
      <c r="AK46" s="43"/>
    </row>
    <row r="47" spans="1:76" s="24" customFormat="1">
      <c r="A47" s="26"/>
      <c r="B47" s="32">
        <f>B43-SUM(B44:B46)</f>
        <v>0</v>
      </c>
      <c r="C47" s="32">
        <f>C43-SUM(C44:C46)</f>
        <v>0</v>
      </c>
      <c r="D47" s="37">
        <f>D43-SUM(D44:D46)</f>
        <v>0</v>
      </c>
      <c r="E47" s="37">
        <f t="shared" ref="E47:G47" si="21">E43-SUM(E44:E46)</f>
        <v>0</v>
      </c>
      <c r="F47" s="106">
        <f t="shared" si="21"/>
        <v>0</v>
      </c>
      <c r="G47" s="104">
        <f t="shared" si="21"/>
        <v>0</v>
      </c>
      <c r="H47" s="104">
        <f>H43-SUM(H44:H46)</f>
        <v>0</v>
      </c>
      <c r="I47" s="104">
        <f>I43-SUM(I44:I46)</f>
        <v>0</v>
      </c>
      <c r="J47" s="111">
        <f>J43-SUM(J44:J46)</f>
        <v>0</v>
      </c>
      <c r="K47" s="106"/>
      <c r="L47" s="104">
        <f t="shared" ref="L47:Z47" si="22">L43-SUM(L44:L46)</f>
        <v>0</v>
      </c>
      <c r="M47" s="104">
        <f t="shared" si="22"/>
        <v>0</v>
      </c>
      <c r="N47" s="104">
        <f t="shared" si="22"/>
        <v>0</v>
      </c>
      <c r="O47" s="104">
        <f t="shared" si="22"/>
        <v>0</v>
      </c>
      <c r="P47" s="104">
        <f t="shared" si="22"/>
        <v>0</v>
      </c>
      <c r="Q47" s="104">
        <f t="shared" si="22"/>
        <v>0</v>
      </c>
      <c r="R47" s="104">
        <f t="shared" si="22"/>
        <v>0</v>
      </c>
      <c r="S47" s="104">
        <f t="shared" si="22"/>
        <v>0</v>
      </c>
      <c r="T47" s="104">
        <f t="shared" si="22"/>
        <v>0</v>
      </c>
      <c r="U47" s="104">
        <f t="shared" si="22"/>
        <v>0</v>
      </c>
      <c r="V47" s="104">
        <f t="shared" si="22"/>
        <v>0</v>
      </c>
      <c r="W47" s="104">
        <f t="shared" si="22"/>
        <v>0</v>
      </c>
      <c r="X47" s="104">
        <f t="shared" si="22"/>
        <v>0</v>
      </c>
      <c r="Y47" s="104">
        <f t="shared" si="22"/>
        <v>0</v>
      </c>
      <c r="Z47" s="104">
        <f t="shared" si="22"/>
        <v>0</v>
      </c>
      <c r="AA47" s="104">
        <f>AA43-SUM(AA44:AA46)</f>
        <v>0</v>
      </c>
      <c r="AB47" s="104">
        <f>AB43-SUM(AB44:AB46)</f>
        <v>0</v>
      </c>
      <c r="AC47" s="104">
        <f t="shared" ref="AC47:AF47" si="23">AC43-SUM(AC44:AC46)</f>
        <v>0</v>
      </c>
      <c r="AD47" s="104">
        <f t="shared" si="23"/>
        <v>0</v>
      </c>
      <c r="AE47" s="104">
        <f t="shared" si="23"/>
        <v>0</v>
      </c>
      <c r="AF47" s="106">
        <f t="shared" si="23"/>
        <v>0</v>
      </c>
      <c r="AG47" s="104"/>
      <c r="AH47" s="104"/>
      <c r="AI47" s="107">
        <f>AI43-SUM(AI44:AI46)</f>
        <v>0</v>
      </c>
      <c r="AJ47" s="43"/>
      <c r="AK47" s="43"/>
    </row>
    <row r="48" spans="1:76" s="18" customFormat="1" ht="14.45" customHeight="1">
      <c r="A48" s="19" t="s">
        <v>33</v>
      </c>
      <c r="B48" s="46">
        <f t="shared" ref="B48:J51" si="24">B53/B43</f>
        <v>124.76174296992279</v>
      </c>
      <c r="C48" s="46">
        <f t="shared" si="24"/>
        <v>127.01538402330497</v>
      </c>
      <c r="D48" s="46">
        <f t="shared" si="24"/>
        <v>87.788838549383172</v>
      </c>
      <c r="E48" s="46">
        <f t="shared" si="24"/>
        <v>82.326715529181712</v>
      </c>
      <c r="F48" s="48">
        <f t="shared" si="24"/>
        <v>90.933702140461179</v>
      </c>
      <c r="G48" s="46">
        <f t="shared" si="24"/>
        <v>91.181396547553945</v>
      </c>
      <c r="H48" s="46">
        <f>H22</f>
        <v>88.837680038554495</v>
      </c>
      <c r="I48" s="46">
        <f>I22</f>
        <v>110.3169891515381</v>
      </c>
      <c r="J48" s="47">
        <f t="shared" ref="J48" si="25">J22</f>
        <v>138.3385808252454</v>
      </c>
      <c r="K48" s="48"/>
      <c r="L48" s="46">
        <f t="shared" ref="L48:AD48" si="26">L22</f>
        <v>64.325436227541928</v>
      </c>
      <c r="M48" s="46">
        <f t="shared" si="26"/>
        <v>91.963781116934996</v>
      </c>
      <c r="N48" s="46">
        <f t="shared" si="26"/>
        <v>86.546088244095628</v>
      </c>
      <c r="O48" s="46">
        <f t="shared" si="26"/>
        <v>86.072134212741545</v>
      </c>
      <c r="P48" s="46">
        <f t="shared" si="26"/>
        <v>92.820602816529117</v>
      </c>
      <c r="Q48" s="46">
        <f t="shared" si="26"/>
        <v>96.418928311856618</v>
      </c>
      <c r="R48" s="46">
        <f t="shared" si="26"/>
        <v>83.131032547183935</v>
      </c>
      <c r="S48" s="46">
        <f t="shared" si="26"/>
        <v>91.716292393536605</v>
      </c>
      <c r="T48" s="46">
        <f t="shared" si="26"/>
        <v>89.649831637265081</v>
      </c>
      <c r="U48" s="46">
        <f t="shared" si="26"/>
        <v>103.12425288881353</v>
      </c>
      <c r="V48" s="46">
        <f t="shared" si="26"/>
        <v>92.823933390307559</v>
      </c>
      <c r="W48" s="46">
        <f t="shared" si="26"/>
        <v>78.749091749133655</v>
      </c>
      <c r="X48" s="46">
        <f t="shared" si="26"/>
        <v>76.366059661398708</v>
      </c>
      <c r="Y48" s="46">
        <f t="shared" si="26"/>
        <v>94.463677442157291</v>
      </c>
      <c r="Z48" s="46">
        <f t="shared" si="26"/>
        <v>91.05480632073251</v>
      </c>
      <c r="AA48" s="46">
        <f t="shared" si="26"/>
        <v>90.4644643020779</v>
      </c>
      <c r="AB48" s="46">
        <f t="shared" si="26"/>
        <v>99.996777147433136</v>
      </c>
      <c r="AC48" s="46">
        <f t="shared" si="26"/>
        <v>107.29577895848711</v>
      </c>
      <c r="AD48" s="46">
        <f t="shared" si="26"/>
        <v>122.03390006915461</v>
      </c>
      <c r="AE48" s="46">
        <f t="shared" ref="AE48:AI51" si="27">AE53/AE43</f>
        <v>110.89556659628376</v>
      </c>
      <c r="AF48" s="46">
        <f t="shared" si="27"/>
        <v>140.30362565143679</v>
      </c>
      <c r="AG48" s="46">
        <f t="shared" si="27"/>
        <v>152.55251977889105</v>
      </c>
      <c r="AH48" s="46">
        <f t="shared" si="27"/>
        <v>149.79672782911891</v>
      </c>
      <c r="AI48" s="49">
        <f t="shared" si="27"/>
        <v>112.77411789154273</v>
      </c>
      <c r="AJ48" s="43"/>
      <c r="AK48" s="43"/>
    </row>
    <row r="49" spans="1:37" s="18" customFormat="1">
      <c r="A49" s="26" t="str">
        <f>A44</f>
        <v>High Value Add (HVA)</v>
      </c>
      <c r="B49" s="46">
        <f t="shared" si="24"/>
        <v>350.50860693872926</v>
      </c>
      <c r="C49" s="46">
        <f t="shared" si="24"/>
        <v>199.01373386065663</v>
      </c>
      <c r="D49" s="46">
        <f t="shared" si="24"/>
        <v>129.86501027703781</v>
      </c>
      <c r="E49" s="46">
        <f t="shared" si="24"/>
        <v>157.19751513869468</v>
      </c>
      <c r="F49" s="48">
        <f t="shared" si="24"/>
        <v>184.59330936158804</v>
      </c>
      <c r="G49" s="46">
        <f t="shared" si="24"/>
        <v>213.70941915042289</v>
      </c>
      <c r="H49" s="46">
        <f t="shared" si="24"/>
        <v>225.49263329339709</v>
      </c>
      <c r="I49" s="46">
        <f t="shared" si="24"/>
        <v>299.23774561757608</v>
      </c>
      <c r="J49" s="47">
        <f t="shared" si="24"/>
        <v>254.1915904944037</v>
      </c>
      <c r="K49" s="48"/>
      <c r="L49" s="46">
        <f t="shared" ref="L49:AD51" si="28">L54/L44</f>
        <v>120.28050489092071</v>
      </c>
      <c r="M49" s="46">
        <f t="shared" si="28"/>
        <v>186.51853516892038</v>
      </c>
      <c r="N49" s="46">
        <f t="shared" si="28"/>
        <v>139.86844494151151</v>
      </c>
      <c r="O49" s="46">
        <f t="shared" si="28"/>
        <v>181.08687709893877</v>
      </c>
      <c r="P49" s="46">
        <f t="shared" si="28"/>
        <v>191.71373207921977</v>
      </c>
      <c r="Q49" s="46">
        <f t="shared" si="28"/>
        <v>203.02976019527225</v>
      </c>
      <c r="R49" s="46">
        <f t="shared" si="28"/>
        <v>155.08248664138142</v>
      </c>
      <c r="S49" s="46">
        <f t="shared" si="28"/>
        <v>190.45847571892156</v>
      </c>
      <c r="T49" s="46">
        <f t="shared" si="28"/>
        <v>225.96768647773112</v>
      </c>
      <c r="U49" s="46">
        <f t="shared" si="28"/>
        <v>214.67925631357755</v>
      </c>
      <c r="V49" s="46">
        <f t="shared" si="28"/>
        <v>207.40647794931019</v>
      </c>
      <c r="W49" s="46">
        <f t="shared" si="28"/>
        <v>207.28204462675808</v>
      </c>
      <c r="X49" s="46">
        <f t="shared" si="28"/>
        <v>199.89411685645649</v>
      </c>
      <c r="Y49" s="46">
        <f t="shared" si="28"/>
        <v>250.80146976927415</v>
      </c>
      <c r="Z49" s="46">
        <f t="shared" si="28"/>
        <v>228.47169416346912</v>
      </c>
      <c r="AA49" s="46">
        <f t="shared" si="28"/>
        <v>218.16073662017467</v>
      </c>
      <c r="AB49" s="46">
        <f t="shared" si="28"/>
        <v>283.20269989956023</v>
      </c>
      <c r="AC49" s="46">
        <f t="shared" si="28"/>
        <v>316.92313952880528</v>
      </c>
      <c r="AD49" s="46">
        <f t="shared" si="28"/>
        <v>326.57614230064627</v>
      </c>
      <c r="AE49" s="46">
        <f t="shared" si="27"/>
        <v>269.50702456878764</v>
      </c>
      <c r="AF49" s="46">
        <f t="shared" si="27"/>
        <v>273.67015123213287</v>
      </c>
      <c r="AG49" s="46">
        <f t="shared" si="27"/>
        <v>265.83967344350509</v>
      </c>
      <c r="AH49" s="46">
        <f t="shared" si="27"/>
        <v>239.92935194586778</v>
      </c>
      <c r="AI49" s="49">
        <f t="shared" si="27"/>
        <v>240.5255626950302</v>
      </c>
      <c r="AJ49" s="43"/>
      <c r="AK49" s="43"/>
    </row>
    <row r="50" spans="1:37" s="18" customFormat="1">
      <c r="A50" s="26" t="str">
        <f t="shared" ref="A50:A51" si="29">A45</f>
        <v>Special Position (West Necessities)</v>
      </c>
      <c r="B50" s="46">
        <f t="shared" si="24"/>
        <v>104.62585514881533</v>
      </c>
      <c r="C50" s="46">
        <f t="shared" si="24"/>
        <v>138.24415579087878</v>
      </c>
      <c r="D50" s="46">
        <f t="shared" si="24"/>
        <v>131.02835823996566</v>
      </c>
      <c r="E50" s="46">
        <f t="shared" si="24"/>
        <v>96.681921928185389</v>
      </c>
      <c r="F50" s="48">
        <f t="shared" si="24"/>
        <v>100.67834072419789</v>
      </c>
      <c r="G50" s="46">
        <f t="shared" si="24"/>
        <v>83.613161492435268</v>
      </c>
      <c r="H50" s="46">
        <f t="shared" si="24"/>
        <v>62.438698244820259</v>
      </c>
      <c r="I50" s="46">
        <f t="shared" si="24"/>
        <v>80.350672525703573</v>
      </c>
      <c r="J50" s="47">
        <f t="shared" si="24"/>
        <v>122.3252964427126</v>
      </c>
      <c r="K50" s="48"/>
      <c r="L50" s="46">
        <f t="shared" si="28"/>
        <v>84.644999101312493</v>
      </c>
      <c r="M50" s="46">
        <f t="shared" si="28"/>
        <v>96.852895097789144</v>
      </c>
      <c r="N50" s="46">
        <f t="shared" si="28"/>
        <v>107.67965618593566</v>
      </c>
      <c r="O50" s="46">
        <f t="shared" si="28"/>
        <v>97.725728772861089</v>
      </c>
      <c r="P50" s="46">
        <f t="shared" si="28"/>
        <v>106.69872280289761</v>
      </c>
      <c r="Q50" s="46">
        <f t="shared" si="28"/>
        <v>107.31071289211576</v>
      </c>
      <c r="R50" s="46">
        <f t="shared" si="28"/>
        <v>104.7053503441208</v>
      </c>
      <c r="S50" s="46">
        <f t="shared" si="28"/>
        <v>82.364626713050413</v>
      </c>
      <c r="T50" s="46">
        <f t="shared" si="28"/>
        <v>89.490183071784998</v>
      </c>
      <c r="U50" s="62">
        <f t="shared" si="28"/>
        <v>112.37484054538403</v>
      </c>
      <c r="V50" s="62">
        <f t="shared" si="28"/>
        <v>80.88529479616723</v>
      </c>
      <c r="W50" s="46">
        <f t="shared" si="28"/>
        <v>52.941825961483026</v>
      </c>
      <c r="X50" s="62">
        <f t="shared" si="28"/>
        <v>51.102874825578375</v>
      </c>
      <c r="Y50" s="62">
        <f t="shared" si="28"/>
        <v>60.430437732573118</v>
      </c>
      <c r="Z50" s="62">
        <f t="shared" si="28"/>
        <v>63.512477291808992</v>
      </c>
      <c r="AA50" s="46">
        <f t="shared" si="28"/>
        <v>70.348545579457067</v>
      </c>
      <c r="AB50" s="46">
        <f t="shared" si="28"/>
        <v>69.113460065566329</v>
      </c>
      <c r="AC50" s="46">
        <f t="shared" si="28"/>
        <v>65.235792205434109</v>
      </c>
      <c r="AD50" s="46">
        <f t="shared" si="28"/>
        <v>90.877844468102083</v>
      </c>
      <c r="AE50" s="46">
        <f t="shared" si="27"/>
        <v>93.407467202440387</v>
      </c>
      <c r="AF50" s="46">
        <f t="shared" si="27"/>
        <v>132.52989600109782</v>
      </c>
      <c r="AG50" s="46">
        <f t="shared" si="27"/>
        <v>133.99395610607957</v>
      </c>
      <c r="AH50" s="46">
        <f t="shared" si="27"/>
        <v>137.16909879296733</v>
      </c>
      <c r="AI50" s="49">
        <f t="shared" si="27"/>
        <v>88.516166842046715</v>
      </c>
      <c r="AJ50" s="43"/>
      <c r="AK50" s="43"/>
    </row>
    <row r="51" spans="1:37" s="18" customFormat="1">
      <c r="A51" s="26" t="str">
        <f t="shared" si="29"/>
        <v>Cyclical (East Necessities)</v>
      </c>
      <c r="B51" s="46">
        <f t="shared" si="24"/>
        <v>130.61220644085401</v>
      </c>
      <c r="C51" s="46">
        <f t="shared" si="24"/>
        <v>107.66928002221698</v>
      </c>
      <c r="D51" s="46">
        <f t="shared" si="24"/>
        <v>17.158753311544039</v>
      </c>
      <c r="E51" s="46">
        <f t="shared" si="24"/>
        <v>34.600024121730009</v>
      </c>
      <c r="F51" s="48">
        <f t="shared" si="24"/>
        <v>34.617320581546842</v>
      </c>
      <c r="G51" s="46">
        <f t="shared" si="24"/>
        <v>30.739470789441729</v>
      </c>
      <c r="H51" s="46">
        <f t="shared" si="24"/>
        <v>43.905815699496294</v>
      </c>
      <c r="I51" s="46">
        <f t="shared" si="24"/>
        <v>35.998970405060568</v>
      </c>
      <c r="J51" s="47">
        <f t="shared" si="24"/>
        <v>84.543154785546562</v>
      </c>
      <c r="K51" s="48"/>
      <c r="L51" s="46">
        <f t="shared" si="28"/>
        <v>20.097607782558033</v>
      </c>
      <c r="M51" s="46">
        <f t="shared" si="28"/>
        <v>43.274070871959815</v>
      </c>
      <c r="N51" s="46">
        <f t="shared" si="28"/>
        <v>45.829889422134876</v>
      </c>
      <c r="O51" s="46">
        <f t="shared" si="28"/>
        <v>28.320801960098361</v>
      </c>
      <c r="P51" s="46">
        <f t="shared" si="28"/>
        <v>32.02459758607764</v>
      </c>
      <c r="Q51" s="46">
        <f t="shared" si="28"/>
        <v>33.572036945838633</v>
      </c>
      <c r="R51" s="46">
        <f t="shared" si="28"/>
        <v>24.287700239842085</v>
      </c>
      <c r="S51" s="46">
        <f t="shared" si="28"/>
        <v>49.049385163796991</v>
      </c>
      <c r="T51" s="46">
        <f t="shared" si="28"/>
        <v>25.413261302739162</v>
      </c>
      <c r="U51" s="62">
        <f t="shared" si="28"/>
        <v>22.212026678437915</v>
      </c>
      <c r="V51" s="62">
        <f t="shared" si="28"/>
        <v>38.063862301310934</v>
      </c>
      <c r="W51" s="46">
        <f t="shared" si="28"/>
        <v>37.363094299616058</v>
      </c>
      <c r="X51" s="62">
        <f t="shared" si="28"/>
        <v>39.627956664982321</v>
      </c>
      <c r="Y51" s="62">
        <f t="shared" si="28"/>
        <v>56.823205433586274</v>
      </c>
      <c r="Z51" s="62">
        <f t="shared" si="28"/>
        <v>48.681932689839158</v>
      </c>
      <c r="AA51" s="46">
        <f t="shared" si="28"/>
        <v>28.555706545817529</v>
      </c>
      <c r="AB51" s="46">
        <f t="shared" si="28"/>
        <v>28.604664016942692</v>
      </c>
      <c r="AC51" s="46">
        <f t="shared" si="28"/>
        <v>40.329706649155753</v>
      </c>
      <c r="AD51" s="46">
        <f t="shared" si="28"/>
        <v>33.829875902664668</v>
      </c>
      <c r="AE51" s="46">
        <f t="shared" si="27"/>
        <v>41.01511497083947</v>
      </c>
      <c r="AF51" s="46">
        <f t="shared" si="27"/>
        <v>53.079905990663484</v>
      </c>
      <c r="AG51" s="46">
        <f t="shared" si="27"/>
        <v>102.1207516694689</v>
      </c>
      <c r="AH51" s="46">
        <f t="shared" si="27"/>
        <v>109.04481336913815</v>
      </c>
      <c r="AI51" s="49">
        <f t="shared" si="27"/>
        <v>74.449289599309495</v>
      </c>
      <c r="AJ51" s="43"/>
      <c r="AK51" s="43"/>
    </row>
    <row r="52" spans="1:37" s="18" customFormat="1">
      <c r="A52" s="28"/>
      <c r="B52" s="46"/>
      <c r="C52" s="46"/>
      <c r="D52" s="46"/>
      <c r="E52" s="46"/>
      <c r="F52" s="48"/>
      <c r="G52" s="46"/>
      <c r="H52" s="46"/>
      <c r="I52" s="46"/>
      <c r="J52" s="47"/>
      <c r="K52" s="48"/>
      <c r="L52" s="46"/>
      <c r="M52" s="46"/>
      <c r="N52" s="46"/>
      <c r="O52" s="46"/>
      <c r="P52" s="46"/>
      <c r="Q52" s="46"/>
      <c r="R52" s="46"/>
      <c r="S52" s="46"/>
      <c r="T52" s="46"/>
      <c r="U52" s="51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9"/>
      <c r="AJ52" s="43"/>
      <c r="AK52" s="43"/>
    </row>
    <row r="53" spans="1:37" s="18" customFormat="1">
      <c r="A53" s="19" t="s">
        <v>34</v>
      </c>
      <c r="B53" s="46">
        <f>B28</f>
        <v>397.42885199797178</v>
      </c>
      <c r="C53" s="46">
        <f t="shared" ref="C53:AI53" si="30">C28</f>
        <v>553.95371852544827</v>
      </c>
      <c r="D53" s="46">
        <f t="shared" si="30"/>
        <v>461.31942145290526</v>
      </c>
      <c r="E53" s="46">
        <f t="shared" si="30"/>
        <v>477.81732825296655</v>
      </c>
      <c r="F53" s="48">
        <f t="shared" si="30"/>
        <v>568.2826667683745</v>
      </c>
      <c r="G53" s="46">
        <f t="shared" si="30"/>
        <v>640.42140834613429</v>
      </c>
      <c r="H53" s="46">
        <f t="shared" si="30"/>
        <v>775.45759419058766</v>
      </c>
      <c r="I53" s="46">
        <f t="shared" si="30"/>
        <v>1004.2450850368494</v>
      </c>
      <c r="J53" s="47">
        <f t="shared" si="30"/>
        <v>1441.4048154345535</v>
      </c>
      <c r="K53" s="48"/>
      <c r="L53" s="46">
        <f t="shared" si="30"/>
        <v>91.557287036988996</v>
      </c>
      <c r="M53" s="46">
        <f t="shared" si="30"/>
        <v>132.95544735590909</v>
      </c>
      <c r="N53" s="46">
        <f t="shared" si="30"/>
        <v>127.30929224791949</v>
      </c>
      <c r="O53" s="46">
        <f t="shared" si="30"/>
        <v>125.99530161214834</v>
      </c>
      <c r="P53" s="46">
        <f t="shared" si="30"/>
        <v>139.73673381266647</v>
      </c>
      <c r="Q53" s="46">
        <f t="shared" si="30"/>
        <v>153.00190201054238</v>
      </c>
      <c r="R53" s="46">
        <f t="shared" si="30"/>
        <v>135.71271579048877</v>
      </c>
      <c r="S53" s="46">
        <f t="shared" si="30"/>
        <v>139.8313151546765</v>
      </c>
      <c r="T53" s="46">
        <f t="shared" si="30"/>
        <v>145.83525829447248</v>
      </c>
      <c r="U53" s="46">
        <f t="shared" si="30"/>
        <v>187.12774380063289</v>
      </c>
      <c r="V53" s="46">
        <f t="shared" si="30"/>
        <v>167.22499514455529</v>
      </c>
      <c r="W53" s="46">
        <f t="shared" si="30"/>
        <v>140.23341110647354</v>
      </c>
      <c r="X53" s="46">
        <f t="shared" si="30"/>
        <v>134.76860136557323</v>
      </c>
      <c r="Y53" s="46">
        <f t="shared" si="30"/>
        <v>219.09517624800907</v>
      </c>
      <c r="Z53" s="46">
        <f t="shared" si="30"/>
        <v>216.67175167448752</v>
      </c>
      <c r="AA53" s="46">
        <f t="shared" si="30"/>
        <v>204.92206490251792</v>
      </c>
      <c r="AB53" s="46">
        <f t="shared" si="30"/>
        <v>218.80670292258026</v>
      </c>
      <c r="AC53" s="46">
        <f t="shared" si="30"/>
        <v>238.50753171692691</v>
      </c>
      <c r="AD53" s="46">
        <f t="shared" si="30"/>
        <v>291.24958753349239</v>
      </c>
      <c r="AE53" s="46">
        <f t="shared" si="30"/>
        <v>255.68126286384989</v>
      </c>
      <c r="AF53" s="46">
        <f t="shared" si="30"/>
        <v>326.22326700803973</v>
      </c>
      <c r="AG53" s="46">
        <f t="shared" si="30"/>
        <v>388.43675287149466</v>
      </c>
      <c r="AH53" s="46">
        <f t="shared" si="30"/>
        <v>408.94250676954834</v>
      </c>
      <c r="AI53" s="49">
        <f t="shared" si="30"/>
        <v>317.80228878547109</v>
      </c>
      <c r="AJ53" s="43"/>
      <c r="AK53" s="43"/>
    </row>
    <row r="54" spans="1:37" s="18" customFormat="1">
      <c r="A54" s="26" t="str">
        <f>A49</f>
        <v>High Value Add (HVA)</v>
      </c>
      <c r="B54" s="46">
        <f>'[7]By company'!$BE$1614</f>
        <v>28.777428484940252</v>
      </c>
      <c r="C54" s="46">
        <f>'[7]By company'!$BF$1613</f>
        <v>61.085930664706659</v>
      </c>
      <c r="D54" s="46">
        <f>'[7]By company'!$BK$1613</f>
        <v>113.13310688838953</v>
      </c>
      <c r="E54" s="46">
        <f>'[7]By company'!$BP$1613</f>
        <v>169.6983410789565</v>
      </c>
      <c r="F54" s="48">
        <f>'[7]By company'!$BU$1614</f>
        <v>244.55000369936593</v>
      </c>
      <c r="G54" s="46">
        <f>'[7]By company'!$BZ$1614</f>
        <v>312.66999910148297</v>
      </c>
      <c r="H54" s="46">
        <f>'[7]By company'!$CE$1614</f>
        <v>372.85606040821386</v>
      </c>
      <c r="I54" s="46">
        <f>'[15]By company'!$CQ$1748</f>
        <v>535.500397446085</v>
      </c>
      <c r="J54" s="47">
        <f>'[8]By company'!$DB$2073</f>
        <v>532.00824508106314</v>
      </c>
      <c r="K54" s="48"/>
      <c r="L54" s="46">
        <f>'[7]By company'!BL1614</f>
        <v>31.785227372697101</v>
      </c>
      <c r="M54" s="46">
        <f>'[7]By company'!BM1614</f>
        <v>46.585168015034682</v>
      </c>
      <c r="N54" s="46">
        <f>'[7]By company'!BN1614</f>
        <v>37.588426116065818</v>
      </c>
      <c r="O54" s="46">
        <f>'[7]By company'!BO1614</f>
        <v>53.739519575158909</v>
      </c>
      <c r="P54" s="46">
        <f>'[7]By company'!BQ1614</f>
        <v>57.183121250100605</v>
      </c>
      <c r="Q54" s="46">
        <f>'[7]By company'!BR1614</f>
        <v>67.609437557925304</v>
      </c>
      <c r="R54" s="46">
        <f>'[7]By company'!BS1614</f>
        <v>54.056527922454862</v>
      </c>
      <c r="S54" s="46">
        <f>'[7]By company'!BT1614</f>
        <v>65.700916968885139</v>
      </c>
      <c r="T54" s="46">
        <f>'[7]By company'!BV1614</f>
        <v>78.276254077973121</v>
      </c>
      <c r="U54" s="46">
        <f>'[7]By company'!BW1614</f>
        <v>83.757756418372836</v>
      </c>
      <c r="V54" s="46">
        <f>'[7]By company'!BX1614</f>
        <v>74.683302928448796</v>
      </c>
      <c r="W54" s="46">
        <f>'[7]By company'!BY1614</f>
        <v>75.952685676688233</v>
      </c>
      <c r="X54" s="46">
        <f>'[7]By company'!CA1614</f>
        <v>69.491741481813705</v>
      </c>
      <c r="Y54" s="46">
        <f>'[7]By company'!CB1614</f>
        <v>107.71928408571668</v>
      </c>
      <c r="Z54" s="29">
        <f>'[7]By company'!CC1614</f>
        <v>98.702952075595107</v>
      </c>
      <c r="AA54" s="46">
        <f>'[7]By company'!$CD$1614</f>
        <v>96.942082765088429</v>
      </c>
      <c r="AB54" s="46">
        <f>'[9]By company'!$CI$1614</f>
        <v>125.02017214689364</v>
      </c>
      <c r="AC54" s="46">
        <f>'[10]By company'!$CM$1646</f>
        <v>138.54637929192035</v>
      </c>
      <c r="AD54" s="46">
        <f>'[11]By company'!$CO$1698</f>
        <v>151.24549591172726</v>
      </c>
      <c r="AE54" s="46">
        <f t="shared" ref="AE54:AE57" si="31">I54-AB54-AC54-AD54</f>
        <v>120.68835009554377</v>
      </c>
      <c r="AF54" s="46">
        <f>'[12]By company'!$CS$1799</f>
        <v>131.9335901345577</v>
      </c>
      <c r="AG54" s="46">
        <f>'[13]By company'!$CW$1882</f>
        <v>136.01999104942141</v>
      </c>
      <c r="AH54" s="46">
        <f>'[14]By company'!$CY$1950</f>
        <v>132.28768362753675</v>
      </c>
      <c r="AI54" s="59">
        <f>'[8]By company'!$DA$2073</f>
        <v>131.76698026954716</v>
      </c>
      <c r="AJ54" s="43"/>
      <c r="AK54" s="43"/>
    </row>
    <row r="55" spans="1:37" s="18" customFormat="1">
      <c r="A55" s="26" t="str">
        <f>A50</f>
        <v>Special Position (West Necessities)</v>
      </c>
      <c r="B55" s="46">
        <f>'[7]By company'!$CR$1612</f>
        <v>144.16681698322498</v>
      </c>
      <c r="C55" s="46">
        <f>'[7]By company'!$CS$1612</f>
        <v>287.78755941116924</v>
      </c>
      <c r="D55" s="46">
        <f>'[7]By company'!$CX$1612</f>
        <v>309.19712672315256</v>
      </c>
      <c r="E55" s="46">
        <f>'[7]By company'!$DC$1612</f>
        <v>227.08362306454183</v>
      </c>
      <c r="F55" s="48">
        <f>'[7]By company'!$DH$1612</f>
        <v>243.0025210518545</v>
      </c>
      <c r="G55" s="46">
        <f>'[7]By company'!$DM$1612</f>
        <v>245.77010807594513</v>
      </c>
      <c r="H55" s="46">
        <f>'[7]By company'!$DR$1612</f>
        <v>266.61395967537379</v>
      </c>
      <c r="I55" s="46">
        <f>'[15]By company'!$EK$1746</f>
        <v>375.33523794745582</v>
      </c>
      <c r="J55" s="47">
        <f>'[8]By company'!$FB$2071</f>
        <v>662.1209062853037</v>
      </c>
      <c r="K55" s="48"/>
      <c r="L55" s="46">
        <f>'[7]By company'!CY1612</f>
        <v>50.321964298713937</v>
      </c>
      <c r="M55" s="46">
        <f>'[7]By company'!CZ1612</f>
        <v>58.785717914866197</v>
      </c>
      <c r="N55" s="46">
        <f>'[7]By company'!DA1612</f>
        <v>63.334842230107753</v>
      </c>
      <c r="O55" s="46">
        <f>'[7]By company'!DB1612</f>
        <v>54.64109862085396</v>
      </c>
      <c r="P55" s="46">
        <f>'[7]By company'!DD1612</f>
        <v>64.537897320579503</v>
      </c>
      <c r="Q55" s="46">
        <f>'[7]By company'!DE1612</f>
        <v>65.80757090056396</v>
      </c>
      <c r="R55" s="46">
        <f>'[7]By company'!DF1612</f>
        <v>66.487033434889696</v>
      </c>
      <c r="S55" s="46">
        <f>'[7]By company'!DG1612</f>
        <v>46.170019395821413</v>
      </c>
      <c r="T55" s="46">
        <f>'[7]By company'!DI1612</f>
        <v>57.234634605503132</v>
      </c>
      <c r="U55" s="46">
        <f>'[7]By company'!DJ1612</f>
        <v>84.688865418262225</v>
      </c>
      <c r="V55" s="46">
        <f>'[7]By company'!DK1612</f>
        <v>63.649591322488462</v>
      </c>
      <c r="W55" s="46">
        <f>'[7]By company'!DL1612</f>
        <v>40.197016729691306</v>
      </c>
      <c r="X55" s="46">
        <f>'[7]By company'!DN1612</f>
        <v>37.118640031241959</v>
      </c>
      <c r="Y55" s="46">
        <f>'[7]By company'!DO1612</f>
        <v>69.848906369554754</v>
      </c>
      <c r="Z55" s="29">
        <f>'[7]By company'!DP1612</f>
        <v>77.411913411192202</v>
      </c>
      <c r="AA55" s="46">
        <f>'[7]By company'!$DQ$1612</f>
        <v>82.234499863384897</v>
      </c>
      <c r="AB55" s="46">
        <f>'[9]By company'!$DY$1612</f>
        <v>75.5987467901668</v>
      </c>
      <c r="AC55" s="46">
        <f>'[10]By company'!$EF$1644</f>
        <v>72.253489532591857</v>
      </c>
      <c r="AD55" s="46">
        <f>'[11]By company'!$EI$1696</f>
        <v>115.50830743316506</v>
      </c>
      <c r="AE55" s="46">
        <f t="shared" si="31"/>
        <v>111.97469419153212</v>
      </c>
      <c r="AF55" s="46">
        <f>'[12]By company'!$EN$1797</f>
        <v>153.82943105737641</v>
      </c>
      <c r="AG55" s="46">
        <f>'[13]By company'!$EU$1880</f>
        <v>175.7447848851549</v>
      </c>
      <c r="AH55" s="46">
        <f>'[14]By company'!$EX$1948</f>
        <v>203.74280259711605</v>
      </c>
      <c r="AI55" s="59">
        <f>'[8]By company'!$FA$2071</f>
        <v>128.80388774565625</v>
      </c>
      <c r="AJ55" s="43"/>
      <c r="AK55" s="43"/>
    </row>
    <row r="56" spans="1:37" s="18" customFormat="1">
      <c r="A56" s="26" t="str">
        <f>A51</f>
        <v>Cyclical (East Necessities)</v>
      </c>
      <c r="B56" s="46">
        <f>'[7]By company'!$CR$1609-'[7]By company'!$CR$1608</f>
        <v>225.36788728690436</v>
      </c>
      <c r="C56" s="46">
        <f>'[7]By company'!$CS$1609-'[7]By company'!$CS$1608</f>
        <v>212.39215873539072</v>
      </c>
      <c r="D56" s="46">
        <f>'[7]By company'!$CX$1609-'[7]By company'!$CX$1608</f>
        <v>34.728350824097227</v>
      </c>
      <c r="E56" s="46">
        <f>'[7]By company'!$DC$1609-'[7]By company'!$DC$1608</f>
        <v>82.196596740313908</v>
      </c>
      <c r="F56" s="48">
        <f>'[7]By company'!$DH$1609-'[7]By company'!$DH$1608</f>
        <v>86.922734320302084</v>
      </c>
      <c r="G56" s="46">
        <f>'[7]By company'!$DM$1609-'[7]By company'!$DM$1608</f>
        <v>80.573219337239792</v>
      </c>
      <c r="H56" s="46">
        <f>'[7]By company'!$DR$1609-'[7]By company'!$DR$1608</f>
        <v>123.17326398925371</v>
      </c>
      <c r="I56" s="46">
        <f>'[15]By company'!$EK$1743-'[15]By company'!$EK$1742</f>
        <v>95.127451087582884</v>
      </c>
      <c r="J56" s="47">
        <f>'[8]By company'!$FB$2068-'[8]By company'!$FB$2067</f>
        <v>246.33073240415689</v>
      </c>
      <c r="K56" s="48"/>
      <c r="L56" s="46">
        <f>'[7]By company'!CY1609-'[7]By company'!CY1608</f>
        <v>11.346702451955387</v>
      </c>
      <c r="M56" s="46">
        <f>'[7]By company'!CZ1609-'[7]By company'!CZ1608</f>
        <v>25.489148602769088</v>
      </c>
      <c r="N56" s="46">
        <f>'[7]By company'!DA1609-'[7]By company'!DA1608</f>
        <v>28.143233295052489</v>
      </c>
      <c r="O56" s="46">
        <f>'[7]By company'!DB1609-'[7]By company'!DB1608</f>
        <v>17.217512390536939</v>
      </c>
      <c r="P56" s="46">
        <f>'[7]By company'!DD1609-'[7]By company'!DD1608</f>
        <v>19.288897202638182</v>
      </c>
      <c r="Q56" s="46">
        <f>'[7]By company'!DE1609-'[7]By company'!DE1608</f>
        <v>21.506220916521102</v>
      </c>
      <c r="R56" s="62">
        <f>'[7]By company'!DF1609-'[7]By company'!DF1608</f>
        <v>15.761689021682336</v>
      </c>
      <c r="S56" s="46">
        <f>'[7]By company'!DG1609-'[7]By company'!DG1608</f>
        <v>30.365927179460471</v>
      </c>
      <c r="T56" s="46">
        <f>'[7]By company'!DI1609-'[7]By company'!DI1608</f>
        <v>16.283624129321677</v>
      </c>
      <c r="U56" s="46">
        <f>'[7]By company'!DJ1609-'[7]By company'!DJ1608</f>
        <v>14.899913166512352</v>
      </c>
      <c r="V56" s="46">
        <f>'[7]By company'!DK1609-'[7]By company'!DK1608</f>
        <v>24.914139939540313</v>
      </c>
      <c r="W56" s="46">
        <f>'[7]By company'!DL1609-'[7]By company'!DL1608</f>
        <v>24.47554210186545</v>
      </c>
      <c r="X56" s="46">
        <f>'[7]By company'!DN1609-'[7]By company'!DN1608</f>
        <v>27.374075310673376</v>
      </c>
      <c r="Y56" s="46">
        <f>'[7]By company'!DO1609-'[7]By company'!DO1608</f>
        <v>41.708367763306995</v>
      </c>
      <c r="Z56" s="29">
        <f>'[7]By company'!DP1609-'[7]By company'!DP1608</f>
        <v>35.475276212423985</v>
      </c>
      <c r="AA56" s="46">
        <f>'[7]By company'!$DQ$1609-'[7]By company'!$DQ$1608</f>
        <v>18.615544702849327</v>
      </c>
      <c r="AB56" s="46">
        <f>'[9]By company'!$DY$1609-'[9]By company'!$DY$1608</f>
        <v>18.674583037168539</v>
      </c>
      <c r="AC56" s="46">
        <f>'[10]By company'!$EF$1641-'[10]By company'!$EF$1640</f>
        <v>27.350093095915248</v>
      </c>
      <c r="AD56" s="46">
        <f>'[11]By company'!$EI$1693-'[11]By company'!$EI$1692</f>
        <v>22.073166107399441</v>
      </c>
      <c r="AE56" s="46">
        <f t="shared" si="31"/>
        <v>27.029608847099649</v>
      </c>
      <c r="AF56" s="46">
        <f>'[12]By company'!$EN$1794-'[12]By company'!$EN$1793</f>
        <v>36.217418739282841</v>
      </c>
      <c r="AG56" s="46">
        <f>'[13]By company'!$EU$1877-'[13]By company'!$EU$1876</f>
        <v>73.833323186562197</v>
      </c>
      <c r="AH56" s="46">
        <f>'[14]By company'!$EX$1945-'[14]By company'!$EX$1944</f>
        <v>75.598755633492345</v>
      </c>
      <c r="AI56" s="59">
        <f>'[8]By company'!$FA$2068-'[8]By company'!$FA$2067</f>
        <v>60.681234844819507</v>
      </c>
      <c r="AJ56" s="43"/>
      <c r="AK56" s="43"/>
    </row>
    <row r="57" spans="1:37" s="18" customFormat="1">
      <c r="A57" s="26" t="s">
        <v>35</v>
      </c>
      <c r="B57" s="46">
        <f>B33</f>
        <v>-0.88328075709779341</v>
      </c>
      <c r="C57" s="46">
        <f t="shared" ref="C57:AD57" si="32">C33</f>
        <v>-7.3246816796568055</v>
      </c>
      <c r="D57" s="46">
        <f t="shared" si="32"/>
        <v>4.2549939411036348</v>
      </c>
      <c r="E57" s="46">
        <f t="shared" si="32"/>
        <v>-1.1612326004498641</v>
      </c>
      <c r="F57" s="48">
        <f t="shared" si="32"/>
        <v>-6.087207351270763</v>
      </c>
      <c r="G57" s="46">
        <f t="shared" si="32"/>
        <v>1.4081834743770969</v>
      </c>
      <c r="H57" s="46">
        <f t="shared" si="32"/>
        <v>12.814453203426638</v>
      </c>
      <c r="I57" s="46">
        <f t="shared" si="32"/>
        <v>-1.7180014442710672</v>
      </c>
      <c r="J57" s="47">
        <f t="shared" si="32"/>
        <v>0.94493166405391094</v>
      </c>
      <c r="K57" s="48"/>
      <c r="L57" s="46">
        <f t="shared" si="32"/>
        <v>-1.8957823244609386</v>
      </c>
      <c r="M57" s="46">
        <f t="shared" si="32"/>
        <v>2.0879193191026957</v>
      </c>
      <c r="N57" s="46">
        <f t="shared" si="32"/>
        <v>-1.7534211509371147</v>
      </c>
      <c r="O57" s="46">
        <f t="shared" si="32"/>
        <v>0.40005155584485408</v>
      </c>
      <c r="P57" s="46">
        <f t="shared" si="32"/>
        <v>-1.2690296490800961</v>
      </c>
      <c r="Q57" s="46">
        <f t="shared" si="32"/>
        <v>-1.8468712277229997</v>
      </c>
      <c r="R57" s="46">
        <f t="shared" si="32"/>
        <v>-0.59177483667201614</v>
      </c>
      <c r="S57" s="46">
        <f t="shared" si="32"/>
        <v>-2.4002918361840386</v>
      </c>
      <c r="T57" s="46">
        <f t="shared" si="32"/>
        <v>-5.9593501916577907</v>
      </c>
      <c r="U57" s="46">
        <f t="shared" si="32"/>
        <v>3.7813044708226187</v>
      </c>
      <c r="V57" s="46">
        <f t="shared" si="32"/>
        <v>3.9778642956085264</v>
      </c>
      <c r="W57" s="46">
        <f t="shared" si="32"/>
        <v>-0.39163510039631433</v>
      </c>
      <c r="X57" s="46">
        <f t="shared" si="32"/>
        <v>0.78414454184280658</v>
      </c>
      <c r="Y57" s="46">
        <f t="shared" si="32"/>
        <v>-0.18138197057368188</v>
      </c>
      <c r="Z57" s="29">
        <f t="shared" si="32"/>
        <v>5.0816099752712205</v>
      </c>
      <c r="AA57" s="46">
        <f t="shared" si="32"/>
        <v>7.1290806568862592</v>
      </c>
      <c r="AB57" s="46">
        <f t="shared" si="32"/>
        <v>-0.48645598068415552</v>
      </c>
      <c r="AC57" s="46">
        <f t="shared" si="32"/>
        <v>0.35722672553436041</v>
      </c>
      <c r="AD57" s="46">
        <f t="shared" si="32"/>
        <v>2.4226180811922404</v>
      </c>
      <c r="AE57" s="46">
        <f t="shared" si="31"/>
        <v>-4.0113902703135125</v>
      </c>
      <c r="AF57" s="46">
        <f t="shared" ref="AF57:AH57" si="33">AF33</f>
        <v>4.2428270768211291</v>
      </c>
      <c r="AG57" s="46">
        <f t="shared" si="33"/>
        <v>2.8386537503654381</v>
      </c>
      <c r="AH57" s="46">
        <f t="shared" si="33"/>
        <v>-2.6867350886161603</v>
      </c>
      <c r="AI57" s="49">
        <f>AI33</f>
        <v>-3.4498140745163255</v>
      </c>
      <c r="AJ57" s="43"/>
      <c r="AK57" s="43"/>
    </row>
    <row r="58" spans="1:37" s="65" customFormat="1">
      <c r="A58" s="63"/>
      <c r="B58" s="64">
        <f>B53-SUM(B54:B57)</f>
        <v>0</v>
      </c>
      <c r="C58" s="41">
        <f>C53-SUM(C54:C57)</f>
        <v>1.2751393838470904E-2</v>
      </c>
      <c r="D58" s="41">
        <f>D53-SUM(D54:D57)</f>
        <v>5.8430761623071703E-3</v>
      </c>
      <c r="E58" s="41">
        <f t="shared" ref="E58:G58" si="34">E53-SUM(E54:E57)</f>
        <v>-3.0395824524021009E-8</v>
      </c>
      <c r="F58" s="114">
        <f t="shared" si="34"/>
        <v>-0.10538495187722674</v>
      </c>
      <c r="G58" s="113">
        <f t="shared" si="34"/>
        <v>-1.0164291074943321E-4</v>
      </c>
      <c r="H58" s="113">
        <f>H53-SUM(H54:H57)</f>
        <v>-1.4308568040632963E-4</v>
      </c>
      <c r="I58" s="113">
        <f>I53-SUM(I54:I57)</f>
        <v>-3.1832314562052488E-12</v>
      </c>
      <c r="J58" s="116">
        <f>J53-SUM(J54:J57)</f>
        <v>-2.4101609596982598E-11</v>
      </c>
      <c r="K58" s="114"/>
      <c r="L58" s="113">
        <f t="shared" ref="L58:AG58" si="35">L53-SUM(L54:L57)</f>
        <v>-8.2476191650471264E-4</v>
      </c>
      <c r="M58" s="113">
        <f t="shared" si="35"/>
        <v>7.4935041364199151E-3</v>
      </c>
      <c r="N58" s="113">
        <f t="shared" si="35"/>
        <v>-3.7882423694668432E-3</v>
      </c>
      <c r="O58" s="113">
        <f t="shared" si="35"/>
        <v>-2.8805302463297267E-3</v>
      </c>
      <c r="P58" s="113">
        <f t="shared" si="35"/>
        <v>-4.1523115717438941E-3</v>
      </c>
      <c r="Q58" s="113">
        <f t="shared" si="35"/>
        <v>-7.4456136744970536E-2</v>
      </c>
      <c r="R58" s="113">
        <f t="shared" si="35"/>
        <v>-7.5975186609866796E-4</v>
      </c>
      <c r="S58" s="113">
        <f t="shared" si="35"/>
        <v>-5.2565533064807823E-3</v>
      </c>
      <c r="T58" s="113">
        <f t="shared" si="35"/>
        <v>9.5673332339174522E-5</v>
      </c>
      <c r="U58" s="113">
        <f t="shared" si="35"/>
        <v>-9.5673337170865125E-5</v>
      </c>
      <c r="V58" s="113">
        <f t="shared" si="35"/>
        <v>9.6658469175281425E-5</v>
      </c>
      <c r="W58" s="113">
        <f t="shared" si="35"/>
        <v>-1.9830137512144574E-4</v>
      </c>
      <c r="X58" s="113">
        <f t="shared" si="35"/>
        <v>1.3926637620897964E-12</v>
      </c>
      <c r="Y58" s="113">
        <f t="shared" si="35"/>
        <v>4.3200998334214091E-12</v>
      </c>
      <c r="Z58" s="113">
        <f t="shared" si="35"/>
        <v>5.0022208597511053E-12</v>
      </c>
      <c r="AA58" s="113">
        <f t="shared" si="35"/>
        <v>8.569143089971476E-4</v>
      </c>
      <c r="AB58" s="113">
        <f t="shared" si="35"/>
        <v>-3.4307096456132058E-4</v>
      </c>
      <c r="AC58" s="113">
        <f t="shared" si="35"/>
        <v>3.4307096510133306E-4</v>
      </c>
      <c r="AD58" s="113">
        <f t="shared" si="35"/>
        <v>8.3559825725387782E-12</v>
      </c>
      <c r="AE58" s="113">
        <f t="shared" si="35"/>
        <v>-1.2136069926782511E-11</v>
      </c>
      <c r="AF58" s="113">
        <f t="shared" si="35"/>
        <v>1.6484591469634324E-12</v>
      </c>
      <c r="AG58" s="113">
        <f t="shared" si="35"/>
        <v>-9.2654772743117064E-12</v>
      </c>
      <c r="AH58" s="113">
        <f>AH53-SUM(AH54:AH57)</f>
        <v>1.9326762412674725E-11</v>
      </c>
      <c r="AI58" s="115">
        <f>AI53-SUM(AI54:AI57)</f>
        <v>-3.5527136788005009E-11</v>
      </c>
      <c r="AJ58" s="43"/>
      <c r="AK58" s="43"/>
    </row>
    <row r="59" spans="1:37" s="18" customFormat="1">
      <c r="A59" s="19" t="s">
        <v>36</v>
      </c>
      <c r="B59" s="46">
        <f t="shared" ref="B59:J59" si="36">B35</f>
        <v>3055.3610296205165</v>
      </c>
      <c r="C59" s="46">
        <f t="shared" si="36"/>
        <v>6102.1684313384721</v>
      </c>
      <c r="D59" s="46">
        <f t="shared" si="36"/>
        <v>6778.685109531315</v>
      </c>
      <c r="E59" s="46">
        <f t="shared" si="36"/>
        <v>7455.9693847665785</v>
      </c>
      <c r="F59" s="48">
        <f t="shared" si="36"/>
        <v>7509.2737144666353</v>
      </c>
      <c r="G59" s="46">
        <f t="shared" si="36"/>
        <v>6845.2786040171941</v>
      </c>
      <c r="H59" s="46">
        <f t="shared" si="36"/>
        <v>7215.1220239255199</v>
      </c>
      <c r="I59" s="46">
        <f t="shared" si="36"/>
        <v>8438.0660941727037</v>
      </c>
      <c r="J59" s="47">
        <f t="shared" si="36"/>
        <v>10741.009230502443</v>
      </c>
      <c r="K59" s="48"/>
      <c r="L59" s="46">
        <f>L35</f>
        <v>1861.8586377773379</v>
      </c>
      <c r="M59" s="46">
        <f t="shared" ref="M59:AI59" si="37">M35</f>
        <v>1899.6937990004214</v>
      </c>
      <c r="N59" s="46">
        <f t="shared" si="37"/>
        <v>1877.2696341834057</v>
      </c>
      <c r="O59" s="46">
        <f t="shared" si="37"/>
        <v>1817.1473138054134</v>
      </c>
      <c r="P59" s="46">
        <f t="shared" si="37"/>
        <v>1887.1482057008513</v>
      </c>
      <c r="Q59" s="46">
        <f t="shared" si="37"/>
        <v>1972.3551611329997</v>
      </c>
      <c r="R59" s="46">
        <f t="shared" si="37"/>
        <v>1981.4910508493485</v>
      </c>
      <c r="S59" s="46">
        <f t="shared" si="37"/>
        <v>1668.2792967834357</v>
      </c>
      <c r="T59" s="46">
        <f t="shared" si="37"/>
        <v>1643.6953741709021</v>
      </c>
      <c r="U59" s="46">
        <f t="shared" si="37"/>
        <v>1842.3452437457681</v>
      </c>
      <c r="V59" s="46">
        <f t="shared" si="37"/>
        <v>1763.9337278786243</v>
      </c>
      <c r="W59" s="46">
        <f t="shared" si="37"/>
        <v>1595.3065729086529</v>
      </c>
      <c r="X59" s="46">
        <f t="shared" si="37"/>
        <v>1603.6197107913426</v>
      </c>
      <c r="Y59" s="46">
        <f t="shared" si="37"/>
        <v>1888.740212692057</v>
      </c>
      <c r="Z59" s="46">
        <f t="shared" si="37"/>
        <v>1877.8535087463338</v>
      </c>
      <c r="AA59" s="46">
        <f t="shared" si="37"/>
        <v>1844.9085259280391</v>
      </c>
      <c r="AB59" s="46">
        <f t="shared" si="37"/>
        <v>2040.9668870113308</v>
      </c>
      <c r="AC59" s="46">
        <f t="shared" si="37"/>
        <v>2088.690547958081</v>
      </c>
      <c r="AD59" s="46">
        <f t="shared" si="37"/>
        <v>2173.5285232848573</v>
      </c>
      <c r="AE59" s="46">
        <f t="shared" si="37"/>
        <v>2134.8801359184345</v>
      </c>
      <c r="AF59" s="46">
        <f t="shared" si="37"/>
        <v>2414.0152557526108</v>
      </c>
      <c r="AG59" s="46">
        <f t="shared" si="37"/>
        <v>2618.3808414333807</v>
      </c>
      <c r="AH59" s="46">
        <f t="shared" si="37"/>
        <v>2920.3300635757732</v>
      </c>
      <c r="AI59" s="49">
        <f t="shared" si="37"/>
        <v>2788.283069740678</v>
      </c>
      <c r="AJ59" s="43"/>
      <c r="AK59" s="43"/>
    </row>
    <row r="60" spans="1:37" s="18" customFormat="1">
      <c r="A60" s="26" t="str">
        <f>A54</f>
        <v>High Value Add (HVA)</v>
      </c>
      <c r="B60" s="46">
        <f>'[1]Segment Analysis in THB'!B60/31.701</f>
        <v>211.19013789816103</v>
      </c>
      <c r="C60" s="46">
        <f>'[1]Segment Analysis in THB'!C60/30.4967</f>
        <v>738.49559808771323</v>
      </c>
      <c r="D60" s="46">
        <f>'[2]By company'!$AX$559</f>
        <v>1611.1654601654884</v>
      </c>
      <c r="E60" s="46">
        <f>'[2]By company'!$BC$559</f>
        <v>1984.8024298606861</v>
      </c>
      <c r="F60" s="48">
        <f>'[2]By company'!$BH$559</f>
        <v>2569.5649400683656</v>
      </c>
      <c r="G60" s="46">
        <f>'[3]By company'!$BL$567</f>
        <v>2320.2506543245431</v>
      </c>
      <c r="H60" s="46">
        <f>'[13]By company'!$CP$729</f>
        <v>2570.8747441998357</v>
      </c>
      <c r="I60" s="46">
        <f>'[15]By company'!$CQ$675</f>
        <v>3069.0154607365039</v>
      </c>
      <c r="J60" s="47">
        <f>'[8]By company'!$DB$800</f>
        <v>3823.5771711166203</v>
      </c>
      <c r="K60" s="48"/>
      <c r="L60" s="46">
        <f>'[2]By company'!$AY$559</f>
        <v>487.71449525783299</v>
      </c>
      <c r="M60" s="46">
        <f>'[2]By company'!$AZ$559</f>
        <v>464.31339416259794</v>
      </c>
      <c r="N60" s="46">
        <f>'[2]By company'!$BA$559</f>
        <v>450.9079624803673</v>
      </c>
      <c r="O60" s="46">
        <f>'[2]By company'!$BB$559</f>
        <v>581.86657795988799</v>
      </c>
      <c r="P60" s="46">
        <f>'[2]By company'!$BD$559</f>
        <v>587.20152332688019</v>
      </c>
      <c r="Q60" s="46">
        <f>'[2]By company'!$BE$559</f>
        <v>683.31440568254811</v>
      </c>
      <c r="R60" s="46">
        <f>'[2]By company'!$BF$559</f>
        <v>668.68104897923399</v>
      </c>
      <c r="S60" s="46">
        <f>'[2]By company'!$BG$559</f>
        <v>630.3679620797036</v>
      </c>
      <c r="T60" s="46">
        <f>'[7]By company'!BV621</f>
        <v>589.34587220081994</v>
      </c>
      <c r="U60" s="46">
        <f>'[7]By company'!BW621</f>
        <v>598.21721958890532</v>
      </c>
      <c r="V60" s="46">
        <f>'[7]By company'!BX621</f>
        <v>542.18549721885529</v>
      </c>
      <c r="W60" s="46">
        <f>'[7]By company'!BY621</f>
        <v>590.50206531596245</v>
      </c>
      <c r="X60" s="46">
        <f>'[13]By company'!CL729</f>
        <v>572.12091939478933</v>
      </c>
      <c r="Y60" s="46">
        <f>'[13]By company'!CM729</f>
        <v>681.13401177265075</v>
      </c>
      <c r="Z60" s="46">
        <f>'[13]By company'!CN729</f>
        <v>668.00938594628303</v>
      </c>
      <c r="AA60" s="46">
        <f>'[13]By company'!CO729</f>
        <v>649.61042708611251</v>
      </c>
      <c r="AB60" s="46">
        <f>'[9]By company'!$CI$621</f>
        <v>731.94452932998911</v>
      </c>
      <c r="AC60" s="46">
        <f>'[10]By company'!$CM$633</f>
        <v>749.487013698547</v>
      </c>
      <c r="AD60" s="46">
        <f>'[11]By company'!$CO$655</f>
        <v>789.29742667062885</v>
      </c>
      <c r="AE60" s="46">
        <f t="shared" ref="AE60:AE62" si="38">I60-AB60-AC60-AD60</f>
        <v>798.28649103733903</v>
      </c>
      <c r="AF60" s="46">
        <f>'[8]By company'!$CX$800</f>
        <v>888.04106409667907</v>
      </c>
      <c r="AG60" s="46">
        <f>'[8]By company'!$CY$800</f>
        <v>942.88757237313155</v>
      </c>
      <c r="AH60" s="46">
        <f>'[8]By company'!$CZ$800</f>
        <v>982.41304225474823</v>
      </c>
      <c r="AI60" s="59">
        <f>'[8]By company'!$DA$800</f>
        <v>1010.2354923920617</v>
      </c>
      <c r="AJ60" s="43"/>
      <c r="AK60" s="43"/>
    </row>
    <row r="61" spans="1:37" s="18" customFormat="1">
      <c r="A61" s="26" t="str">
        <f>A55</f>
        <v>Special Position (West Necessities)</v>
      </c>
      <c r="B61" s="46">
        <f>'[1]Segment Analysis in THB'!B61/31.701</f>
        <v>1508.8655878363456</v>
      </c>
      <c r="C61" s="46">
        <f>'[1]Segment Analysis in THB'!C61/30.4967</f>
        <v>3223.4082379806309</v>
      </c>
      <c r="D61" s="46">
        <f>'[2]By company'!$BX$557</f>
        <v>3334.5125515725354</v>
      </c>
      <c r="E61" s="46">
        <f>'[2]By company'!$CC$557</f>
        <v>3366.567130862768</v>
      </c>
      <c r="F61" s="48">
        <f>'[2]By company'!$CH$557</f>
        <v>2914.4978408939078</v>
      </c>
      <c r="G61" s="46">
        <f>'[3]By company'!$CK$565</f>
        <v>2749.8204666517595</v>
      </c>
      <c r="H61" s="46">
        <f>'[13]By company'!$EN$727</f>
        <v>3095.9827095672458</v>
      </c>
      <c r="I61" s="46">
        <f>'[15]By company'!$EK$673</f>
        <v>3672.9109108805042</v>
      </c>
      <c r="J61" s="47">
        <f>'[8]By company'!$FB$798</f>
        <v>4760.4397884386308</v>
      </c>
      <c r="K61" s="48"/>
      <c r="L61" s="46">
        <f>'[2]By company'!$BY$557</f>
        <v>870.82061305000002</v>
      </c>
      <c r="M61" s="46">
        <f>'[2]By company'!$BZ$557</f>
        <v>921.11407627310007</v>
      </c>
      <c r="N61" s="46">
        <f>'[2]By company'!$CA$557</f>
        <v>879.86211086000003</v>
      </c>
      <c r="O61" s="46">
        <f>'[2]By company'!$CB$557</f>
        <v>694.77033067966784</v>
      </c>
      <c r="P61" s="46">
        <f>'[2]By company'!$CD$557</f>
        <v>782.40989470115437</v>
      </c>
      <c r="Q61" s="46">
        <f>'[2]By company'!$CE$557</f>
        <v>772.6526233082833</v>
      </c>
      <c r="R61" s="46">
        <f>'[2]By company'!$CF$557</f>
        <v>766.36252596717804</v>
      </c>
      <c r="S61" s="46">
        <f>'[2]By company'!$CG$557</f>
        <v>593.07279691729252</v>
      </c>
      <c r="T61" s="46">
        <f>'[7]By company'!DI619</f>
        <v>624.24559388632042</v>
      </c>
      <c r="U61" s="46">
        <f>'[7]By company'!DJ619</f>
        <v>729.81214883703592</v>
      </c>
      <c r="V61" s="46">
        <f>'[7]By company'!DK619</f>
        <v>767.78029630261472</v>
      </c>
      <c r="W61" s="46">
        <f>'[7]By company'!DL619</f>
        <v>627.98242762578889</v>
      </c>
      <c r="X61" s="46">
        <f>'[13]By company'!EJ727</f>
        <v>662.59459179495843</v>
      </c>
      <c r="Y61" s="46">
        <f>'[13]By company'!EK727</f>
        <v>794.96823258453992</v>
      </c>
      <c r="Z61" s="46">
        <f>'[13]By company'!EL727</f>
        <v>813.47427973134188</v>
      </c>
      <c r="AA61" s="46">
        <f>'[13]By company'!EM727</f>
        <v>824.94560945685214</v>
      </c>
      <c r="AB61" s="46">
        <f>'[9]By company'!$DY$619</f>
        <v>878.34615366249693</v>
      </c>
      <c r="AC61" s="46">
        <f>'[10]By company'!$EF$631</f>
        <v>934.49361644108978</v>
      </c>
      <c r="AD61" s="46">
        <f>'[11]By company'!$EI$653</f>
        <v>964.04727901643901</v>
      </c>
      <c r="AE61" s="46">
        <f t="shared" si="38"/>
        <v>896.02386176047867</v>
      </c>
      <c r="AF61" s="46">
        <f>'[8]By company'!EX$798</f>
        <v>1032.086239601653</v>
      </c>
      <c r="AG61" s="46">
        <f>'[8]By company'!EY$798</f>
        <v>1147.7836098143696</v>
      </c>
      <c r="AH61" s="46">
        <f>'[8]By company'!EZ$798</f>
        <v>1408.9779487391961</v>
      </c>
      <c r="AI61" s="59">
        <f>'[8]By company'!$FA$798</f>
        <v>1171.5919902834132</v>
      </c>
      <c r="AJ61" s="43"/>
      <c r="AK61" s="43"/>
    </row>
    <row r="62" spans="1:37" s="18" customFormat="1">
      <c r="A62" s="26" t="str">
        <f>A56</f>
        <v>Cyclical (East Necessities)</v>
      </c>
      <c r="B62" s="46">
        <f>'[1]Segment Analysis in THB'!B62/31.701</f>
        <v>1335.3042742654939</v>
      </c>
      <c r="C62" s="46">
        <f>'[1]Segment Analysis in THB'!C62/30.4967</f>
        <v>2140.2682751109</v>
      </c>
      <c r="D62" s="46">
        <f>'[2]By company'!$BX$554</f>
        <v>1833.0071400137854</v>
      </c>
      <c r="E62" s="46">
        <f>'[2]By company'!$CC$554</f>
        <v>2104.5998339933417</v>
      </c>
      <c r="F62" s="48">
        <f>'[2]By company'!$CH$554</f>
        <v>2025.2046108431259</v>
      </c>
      <c r="G62" s="46">
        <f>'[3]By company'!$CK$562</f>
        <v>1775.2086912233751</v>
      </c>
      <c r="H62" s="46">
        <f>'[13]By company'!$EN$724</f>
        <v>1548.265893439393</v>
      </c>
      <c r="I62" s="46">
        <f>'[15]By company'!$EK$670</f>
        <v>1696.1397353321531</v>
      </c>
      <c r="J62" s="47">
        <f>'[8]By company'!$FB$795</f>
        <v>2156.992269852693</v>
      </c>
      <c r="K62" s="48"/>
      <c r="L62" s="46">
        <f>'[2]By company'!$BY$554</f>
        <v>503.32303426216788</v>
      </c>
      <c r="M62" s="46">
        <f>'[2]By company'!$BZ$554</f>
        <v>514.26683456430169</v>
      </c>
      <c r="N62" s="46">
        <f>'[2]By company'!$CA$554</f>
        <v>546.4995461996316</v>
      </c>
      <c r="O62" s="46">
        <f>'[2]By company'!$CB$554</f>
        <v>540.51041896724018</v>
      </c>
      <c r="P62" s="46">
        <f>'[2]By company'!$CD$554</f>
        <v>517.53659395515729</v>
      </c>
      <c r="Q62" s="46">
        <f>'[2]By company'!$CE$554</f>
        <v>516.38373645916897</v>
      </c>
      <c r="R62" s="46">
        <f>'[2]By company'!$CF$554</f>
        <v>546.44169288358808</v>
      </c>
      <c r="S62" s="46">
        <f>'[2]By company'!$CG$554</f>
        <v>444.84258754521187</v>
      </c>
      <c r="T62" s="46">
        <f>'[7]By company'!DI616</f>
        <v>430.10288021879092</v>
      </c>
      <c r="U62" s="46">
        <f>'[7]By company'!DJ616</f>
        <v>514.3168981732631</v>
      </c>
      <c r="V62" s="46">
        <f>'[7]By company'!DK616</f>
        <v>453.96683286441925</v>
      </c>
      <c r="W62" s="46">
        <f>'[7]By company'!DL616</f>
        <v>376.82207996690181</v>
      </c>
      <c r="X62" s="46">
        <f>'[13]By company'!EJ724</f>
        <v>368.90419960159488</v>
      </c>
      <c r="Y62" s="46">
        <f>'[13]By company'!EK724</f>
        <v>412.63796833486646</v>
      </c>
      <c r="Z62" s="46">
        <f>'[13]By company'!EL724</f>
        <v>396.36987423126845</v>
      </c>
      <c r="AA62" s="46">
        <f>'[13]By company'!EM724</f>
        <v>370.35385127166325</v>
      </c>
      <c r="AB62" s="46">
        <f>'[9]By company'!$DY$616</f>
        <v>430.67891676459323</v>
      </c>
      <c r="AC62" s="46">
        <f>'[10]By company'!$EF$628</f>
        <v>404.70721126628581</v>
      </c>
      <c r="AD62" s="46">
        <f>'[11]By company'!$EI$650</f>
        <v>420.18383597322594</v>
      </c>
      <c r="AE62" s="46">
        <f t="shared" si="38"/>
        <v>440.56977132804815</v>
      </c>
      <c r="AF62" s="46">
        <f>'[8]By company'!EX$795</f>
        <v>493.88794622818011</v>
      </c>
      <c r="AG62" s="46">
        <f>'[8]By company'!EY$795</f>
        <v>527.70967883710136</v>
      </c>
      <c r="AH62" s="46">
        <f>'[8]By company'!EZ$795</f>
        <v>528.93905863907412</v>
      </c>
      <c r="AI62" s="59">
        <f>'[8]By company'!$FA$795</f>
        <v>606.4555861483376</v>
      </c>
      <c r="AJ62" s="43"/>
      <c r="AK62" s="43"/>
    </row>
    <row r="63" spans="1:37" s="66" customFormat="1">
      <c r="A63" s="26" t="s">
        <v>38</v>
      </c>
      <c r="B63" s="41">
        <f>B59-SUM(B60:B62)</f>
        <v>1.0296205159647798E-3</v>
      </c>
      <c r="C63" s="41">
        <f>C59-SUM(C60:C62)</f>
        <v>-3.6798407727474114E-3</v>
      </c>
      <c r="D63" s="41">
        <f>D59-SUM(D60:D62)</f>
        <v>-4.2220494833600242E-5</v>
      </c>
      <c r="E63" s="41">
        <f t="shared" ref="E63:G63" si="39">E59-SUM(E60:E62)</f>
        <v>-9.9502176453825086E-6</v>
      </c>
      <c r="F63" s="114">
        <f t="shared" si="39"/>
        <v>6.3226612364815082E-3</v>
      </c>
      <c r="G63" s="113">
        <f t="shared" si="39"/>
        <v>-1.2081824843335198E-3</v>
      </c>
      <c r="H63" s="113">
        <f>H59-SUM(H60:H62)</f>
        <v>-1.3232809542387258E-3</v>
      </c>
      <c r="I63" s="113">
        <f>I59-SUM(I60:I62)</f>
        <v>-1.2776457879226655E-5</v>
      </c>
      <c r="J63" s="116">
        <f>J59-SUM(J60:J62)</f>
        <v>1.0944986570393667E-6</v>
      </c>
      <c r="K63" s="114"/>
      <c r="L63" s="113">
        <f t="shared" ref="L63:X63" si="40">L59-SUM(L60:L62)</f>
        <v>4.9520733705321618E-4</v>
      </c>
      <c r="M63" s="113">
        <f t="shared" si="40"/>
        <v>-5.0599957830854692E-4</v>
      </c>
      <c r="N63" s="113">
        <f t="shared" si="40"/>
        <v>1.4643406757386401E-5</v>
      </c>
      <c r="O63" s="113">
        <f t="shared" si="40"/>
        <v>-1.3801382465317147E-5</v>
      </c>
      <c r="P63" s="113">
        <f t="shared" si="40"/>
        <v>1.9371765938558383E-4</v>
      </c>
      <c r="Q63" s="113">
        <f t="shared" si="40"/>
        <v>4.3956829993021529E-3</v>
      </c>
      <c r="R63" s="113">
        <f t="shared" si="40"/>
        <v>5.7830193484278425E-3</v>
      </c>
      <c r="S63" s="113">
        <f t="shared" si="40"/>
        <v>-4.0497587722256867E-3</v>
      </c>
      <c r="T63" s="113">
        <f t="shared" si="40"/>
        <v>1.0278649708652665E-3</v>
      </c>
      <c r="U63" s="113">
        <f t="shared" si="40"/>
        <v>-1.0228534363250219E-3</v>
      </c>
      <c r="V63" s="113">
        <f t="shared" si="40"/>
        <v>1.1014927349606296E-3</v>
      </c>
      <c r="W63" s="113">
        <f t="shared" si="40"/>
        <v>0</v>
      </c>
      <c r="X63" s="113">
        <f t="shared" si="40"/>
        <v>0</v>
      </c>
      <c r="Y63" s="113">
        <f>Y59-SUM(Y60:Y62)</f>
        <v>0</v>
      </c>
      <c r="Z63" s="113">
        <f t="shared" ref="Z63:AI63" si="41">Z59-SUM(Z60:Z62)</f>
        <v>-3.1162559480435448E-5</v>
      </c>
      <c r="AA63" s="113">
        <f t="shared" si="41"/>
        <v>-1.3618865887110587E-3</v>
      </c>
      <c r="AB63" s="113">
        <f t="shared" si="41"/>
        <v>-2.7127457483402395E-3</v>
      </c>
      <c r="AC63" s="113">
        <f t="shared" si="41"/>
        <v>2.7065521585427632E-3</v>
      </c>
      <c r="AD63" s="113">
        <f t="shared" si="41"/>
        <v>-1.8375436411588453E-5</v>
      </c>
      <c r="AE63" s="113">
        <f t="shared" si="41"/>
        <v>1.1792568329838105E-5</v>
      </c>
      <c r="AF63" s="113">
        <f t="shared" si="41"/>
        <v>5.8260984587832354E-6</v>
      </c>
      <c r="AG63" s="113">
        <f t="shared" si="41"/>
        <v>-1.959122164407745E-5</v>
      </c>
      <c r="AH63" s="113">
        <f t="shared" si="41"/>
        <v>1.3942754776508082E-5</v>
      </c>
      <c r="AI63" s="115">
        <f t="shared" si="41"/>
        <v>9.1686524683609605E-7</v>
      </c>
      <c r="AJ63" s="43"/>
      <c r="AK63" s="43"/>
    </row>
    <row r="64" spans="1:37" s="18" customFormat="1" ht="25.5">
      <c r="A64" s="12" t="s">
        <v>43</v>
      </c>
      <c r="B64" s="13"/>
      <c r="C64" s="13"/>
      <c r="D64" s="13"/>
      <c r="E64" s="13"/>
      <c r="F64" s="122"/>
      <c r="G64" s="13"/>
      <c r="H64" s="13"/>
      <c r="I64" s="13"/>
      <c r="J64" s="47"/>
      <c r="K64" s="48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35"/>
      <c r="AJ64" s="43"/>
      <c r="AK64" s="43"/>
    </row>
    <row r="65" spans="1:37" s="18" customFormat="1">
      <c r="A65" s="19" t="s">
        <v>32</v>
      </c>
      <c r="B65" s="29">
        <f>'[2]By company'!$R$317/10^6</f>
        <v>3.1855025630235287</v>
      </c>
      <c r="C65" s="29">
        <f>'[2]By company'!$S$317/10^6</f>
        <v>4.3613119999999999</v>
      </c>
      <c r="D65" s="29">
        <f>'[2]By company'!$X$317/10^6</f>
        <v>5.2548755522423596</v>
      </c>
      <c r="E65" s="29">
        <f>'[2]By company'!$AC$317/10^6</f>
        <v>5.8039158392465975</v>
      </c>
      <c r="F65" s="31">
        <f>'[2]By company'!$AH$317/10^6</f>
        <v>6.24941747</v>
      </c>
      <c r="G65" s="29">
        <f>'[3]By company'!$AM$321/10^6</f>
        <v>7.0235972752636497</v>
      </c>
      <c r="H65" s="29">
        <f>H16</f>
        <v>8.728926665510043</v>
      </c>
      <c r="I65" s="29">
        <f>'[1]Segment Analysis in THB'!I65</f>
        <v>9.1032677084520284</v>
      </c>
      <c r="J65" s="30">
        <f>J16</f>
        <v>10.419398600419296</v>
      </c>
      <c r="K65" s="31"/>
      <c r="L65" s="29">
        <f>'[1]Segment Analysis in THB'!L65</f>
        <v>1.4233449846048198</v>
      </c>
      <c r="M65" s="29">
        <f>'[1]Segment Analysis in THB'!M65</f>
        <v>1.445737068888586</v>
      </c>
      <c r="N65" s="29">
        <f>'[1]Segment Analysis in THB'!N65</f>
        <v>1.4709999588757243</v>
      </c>
      <c r="O65" s="29">
        <f>'[1]Segment Analysis in THB'!O65</f>
        <v>1.4638338268774662</v>
      </c>
      <c r="P65" s="29">
        <f>'[1]Segment Analysis in THB'!P65</f>
        <v>1.5054495400000001</v>
      </c>
      <c r="Q65" s="29">
        <f>'[1]Segment Analysis in THB'!Q65</f>
        <v>1.58684508</v>
      </c>
      <c r="R65" s="29">
        <f>'[1]Segment Analysis in THB'!R65</f>
        <v>1.6325157000000001</v>
      </c>
      <c r="S65" s="29">
        <f>'[1]Segment Analysis in THB'!S65</f>
        <v>1.5246071499999998</v>
      </c>
      <c r="T65" s="29">
        <f>'[1]Segment Analysis in THB'!T65</f>
        <v>1.6267209389142077</v>
      </c>
      <c r="U65" s="29">
        <f>'[1]Segment Analysis in THB'!U65</f>
        <v>1.8145852072488728</v>
      </c>
      <c r="V65" s="29">
        <f>'[1]Segment Analysis in THB'!V65</f>
        <v>1.8015288626199988</v>
      </c>
      <c r="W65" s="29">
        <f>'[1]Segment Analysis in THB'!W65</f>
        <v>1.7807622664805691</v>
      </c>
      <c r="X65" s="29">
        <f>'[1]Segment Analysis in THB'!X65</f>
        <v>1.7647709200019872</v>
      </c>
      <c r="Y65" s="29">
        <f>'[1]Segment Analysis in THB'!Y65</f>
        <v>2.3193589555325862</v>
      </c>
      <c r="Z65" s="29">
        <f>'[1]Segment Analysis in THB'!Z65</f>
        <v>2.3795751199698389</v>
      </c>
      <c r="AA65" s="29">
        <f>'[1]Segment Analysis in THB'!AA65</f>
        <v>2.2652216700056336</v>
      </c>
      <c r="AB65" s="29">
        <f>'[1]Segment Analysis in THB'!AB65</f>
        <v>2.1881375496729887</v>
      </c>
      <c r="AC65" s="29">
        <f>'[1]Segment Analysis in THB'!AC65</f>
        <v>2.2228976203174389</v>
      </c>
      <c r="AD65" s="29">
        <f>'[1]Segment Analysis in THB'!AD65</f>
        <v>2.3866285300104808</v>
      </c>
      <c r="AE65" s="29">
        <f>AE16</f>
        <v>2.3056040084511196</v>
      </c>
      <c r="AF65" s="29">
        <f>AF16</f>
        <v>2.325123570352289</v>
      </c>
      <c r="AG65" s="29">
        <f>AG16</f>
        <v>2.5462493404533282</v>
      </c>
      <c r="AH65" s="29">
        <f>AH16</f>
        <v>2.7299829088126062</v>
      </c>
      <c r="AI65" s="35">
        <f>AI16</f>
        <v>2.8180427808010728</v>
      </c>
      <c r="AJ65" s="43"/>
      <c r="AK65" s="43"/>
    </row>
    <row r="66" spans="1:37" s="18" customFormat="1">
      <c r="A66" s="26" t="s">
        <v>44</v>
      </c>
      <c r="B66" s="29">
        <f>'[2]By company'!$R$314/10^6</f>
        <v>0.46029573113852856</v>
      </c>
      <c r="C66" s="29">
        <f>'[2]By company'!$S$314/10^6</f>
        <v>1.174436</v>
      </c>
      <c r="D66" s="29">
        <f>'[2]By company'!$X$314/10^6</f>
        <v>1.6888069319522587</v>
      </c>
      <c r="E66" s="29">
        <f>'[2]By company'!$AC$314/10^6</f>
        <v>1.772996346497558</v>
      </c>
      <c r="F66" s="31">
        <f>'[2]By company'!$AH$314/10^6</f>
        <v>1.9207491400000001</v>
      </c>
      <c r="G66" s="29">
        <f>'[3]By company'!$AM$318/10^6</f>
        <v>2.1458916724132893</v>
      </c>
      <c r="H66" s="29">
        <f>'[7]By company'!$AR$342/10^6</f>
        <v>3.0493225131890851</v>
      </c>
      <c r="I66" s="29">
        <f>'[1]Segment Analysis in THB'!I66</f>
        <v>3.4116257132950554</v>
      </c>
      <c r="J66" s="30">
        <f>'[1]Segment Analysis in THB'!J66</f>
        <v>3.7435861070546577</v>
      </c>
      <c r="K66" s="31"/>
      <c r="L66" s="29">
        <f>'[1]Segment Analysis in THB'!L66</f>
        <v>0.44298985516409844</v>
      </c>
      <c r="M66" s="29">
        <f>'[1]Segment Analysis in THB'!M66</f>
        <v>0.41805369665570591</v>
      </c>
      <c r="N66" s="29">
        <f>'[1]Segment Analysis in THB'!N66</f>
        <v>0.45316756547058701</v>
      </c>
      <c r="O66" s="29">
        <f>'[1]Segment Analysis in THB'!O66</f>
        <v>0.45878522920716691</v>
      </c>
      <c r="P66" s="29">
        <f>'[1]Segment Analysis in THB'!P66</f>
        <v>0.48079981999999999</v>
      </c>
      <c r="Q66" s="29">
        <f>'[1]Segment Analysis in THB'!Q66</f>
        <v>0.49165158999999997</v>
      </c>
      <c r="R66" s="29">
        <f>'[1]Segment Analysis in THB'!R66</f>
        <v>0.47684267999999991</v>
      </c>
      <c r="S66" s="29">
        <f>'[1]Segment Analysis in THB'!S66</f>
        <v>0.47145505000000004</v>
      </c>
      <c r="T66" s="29">
        <f>'[1]Segment Analysis in THB'!T66</f>
        <v>0.44936600292292422</v>
      </c>
      <c r="U66" s="29">
        <f>'[1]Segment Analysis in THB'!U66</f>
        <v>0.54475976643965773</v>
      </c>
      <c r="V66" s="29">
        <f>'[1]Segment Analysis in THB'!V66</f>
        <v>0.590758299657824</v>
      </c>
      <c r="W66" s="29">
        <f>'[1]Segment Analysis in THB'!W66</f>
        <v>0.56100760339288325</v>
      </c>
      <c r="X66" s="29">
        <f>'[1]Segment Analysis in THB'!X66</f>
        <v>0.47412114692518004</v>
      </c>
      <c r="Y66" s="29">
        <f>'[1]Segment Analysis in THB'!Y66</f>
        <v>0.81994063118593019</v>
      </c>
      <c r="Z66" s="29">
        <f>'[1]Segment Analysis in THB'!Z66</f>
        <v>0.88362410292347482</v>
      </c>
      <c r="AA66" s="29">
        <f>'[1]Segment Analysis in THB'!AA66</f>
        <v>0.87163663215450005</v>
      </c>
      <c r="AB66" s="29">
        <f>'[1]Segment Analysis in THB'!AB66</f>
        <v>0.78971824272550173</v>
      </c>
      <c r="AC66" s="29">
        <f>'[1]Segment Analysis in THB'!AC66</f>
        <v>0.83558928321109849</v>
      </c>
      <c r="AD66" s="29">
        <f>'[1]Segment Analysis in THB'!AD66</f>
        <v>0.92415438631706892</v>
      </c>
      <c r="AE66" s="29">
        <f t="shared" ref="AE66:AE68" si="42">I66-AB66-AC66-AD66</f>
        <v>0.86216380104138635</v>
      </c>
      <c r="AF66" s="29">
        <f>'[1]Segment Analysis in THB'!AF66</f>
        <v>0.83343678373028862</v>
      </c>
      <c r="AG66" s="29">
        <f>'[1]Segment Analysis in THB'!AG66</f>
        <v>0.93704777396941819</v>
      </c>
      <c r="AH66" s="29">
        <f>'[1]Segment Analysis in THB'!AH66</f>
        <v>1.0343015998690228</v>
      </c>
      <c r="AI66" s="35">
        <f>'[1]Segment Analysis in THB'!AI66</f>
        <v>0.93879994948592815</v>
      </c>
      <c r="AJ66" s="43"/>
      <c r="AK66" s="43"/>
    </row>
    <row r="67" spans="1:37" s="18" customFormat="1">
      <c r="A67" s="26" t="s">
        <v>45</v>
      </c>
      <c r="B67" s="29">
        <f>'[2]By company'!$R$313/10^6</f>
        <v>0.91763152000000003</v>
      </c>
      <c r="C67" s="29">
        <f>'[2]By company'!$S$313/10^6</f>
        <v>1.0745709999999999</v>
      </c>
      <c r="D67" s="29">
        <f>'[2]By company'!$X$313/10^6</f>
        <v>1.2979173331600999</v>
      </c>
      <c r="E67" s="29">
        <f>'[2]By company'!$AC$313/10^6</f>
        <v>1.3961869290090385</v>
      </c>
      <c r="F67" s="123">
        <f>'[2]By company'!$AH$313/10^6</f>
        <v>1.5591653699999999</v>
      </c>
      <c r="G67" s="29">
        <f>'[3]By company'!$AM$317/10^6</f>
        <v>1.9024492092872587</v>
      </c>
      <c r="H67" s="29">
        <f>'[7]By company'!$AR$341/10^6</f>
        <v>2.4561609525352934</v>
      </c>
      <c r="I67" s="29">
        <f>'[1]Segment Analysis in THB'!I67</f>
        <v>2.6170312404428033</v>
      </c>
      <c r="J67" s="30">
        <f>'[1]Segment Analysis in THB'!J67</f>
        <v>3.2672637579866364</v>
      </c>
      <c r="K67" s="31"/>
      <c r="L67" s="29">
        <f>'[1]Segment Analysis in THB'!L67</f>
        <v>0.35554800999999997</v>
      </c>
      <c r="M67" s="29">
        <f>'[1]Segment Analysis in THB'!M67</f>
        <v>0.37181363900000003</v>
      </c>
      <c r="N67" s="29">
        <f>'[1]Segment Analysis in THB'!N67</f>
        <v>0.33654970879903817</v>
      </c>
      <c r="O67" s="29">
        <f>'[1]Segment Analysis in THB'!O67</f>
        <v>0.33227557121000006</v>
      </c>
      <c r="P67" s="29">
        <f>'[1]Segment Analysis in THB'!P67</f>
        <v>0.36910486999999997</v>
      </c>
      <c r="Q67" s="29">
        <f>'[1]Segment Analysis in THB'!Q67</f>
        <v>0.38761976000000004</v>
      </c>
      <c r="R67" s="29">
        <f>'[1]Segment Analysis in THB'!R67</f>
        <v>0.43837777</v>
      </c>
      <c r="S67" s="29">
        <f>'[1]Segment Analysis in THB'!S67</f>
        <v>0.36406297000000004</v>
      </c>
      <c r="T67" s="29">
        <f>'[1]Segment Analysis in THB'!T67</f>
        <v>0.46395407509070802</v>
      </c>
      <c r="U67" s="29">
        <f>'[1]Segment Analysis in THB'!U67</f>
        <v>0.50574404401369033</v>
      </c>
      <c r="V67" s="29">
        <f>'[1]Segment Analysis in THB'!V67</f>
        <v>0.46465859563908474</v>
      </c>
      <c r="W67" s="29">
        <f>'[1]Segment Analysis in THB'!W67</f>
        <v>0.46809249454377566</v>
      </c>
      <c r="X67" s="29">
        <f>'[1]Segment Analysis in THB'!X67</f>
        <v>0.49200840939647383</v>
      </c>
      <c r="Y67" s="29">
        <f>'[1]Segment Analysis in THB'!Y67</f>
        <v>0.6644307355009893</v>
      </c>
      <c r="Z67" s="29">
        <f>'[1]Segment Analysis in THB'!Z67</f>
        <v>0.66201086247983076</v>
      </c>
      <c r="AA67" s="29">
        <f>'[1]Segment Analysis in THB'!AA67</f>
        <v>0.63771094515800009</v>
      </c>
      <c r="AB67" s="29">
        <f>'[1]Segment Analysis in THB'!AB67</f>
        <v>0.63744059037702994</v>
      </c>
      <c r="AC67" s="29">
        <f>'[1]Segment Analysis in THB'!AC67</f>
        <v>0.5976840547528276</v>
      </c>
      <c r="AD67" s="29">
        <f>'[1]Segment Analysis in THB'!AD67</f>
        <v>0.70411851443673346</v>
      </c>
      <c r="AE67" s="29">
        <f t="shared" si="42"/>
        <v>0.67778808087621245</v>
      </c>
      <c r="AF67" s="29">
        <f>'[1]Segment Analysis in THB'!AF67</f>
        <v>0.69689273900908322</v>
      </c>
      <c r="AG67" s="29">
        <f>'[1]Segment Analysis in THB'!AG67</f>
        <v>0.76343120093515682</v>
      </c>
      <c r="AH67" s="29">
        <f>'[1]Segment Analysis in THB'!AH67</f>
        <v>0.86445973792235054</v>
      </c>
      <c r="AI67" s="35">
        <f>'[1]Segment Analysis in THB'!AI67</f>
        <v>0.94248008012004547</v>
      </c>
      <c r="AJ67" s="43"/>
      <c r="AK67" s="43"/>
    </row>
    <row r="68" spans="1:37" s="18" customFormat="1">
      <c r="A68" s="26" t="s">
        <v>46</v>
      </c>
      <c r="B68" s="29">
        <f>'[2]By company'!$R$312/10^6</f>
        <v>1.8075753118850002</v>
      </c>
      <c r="C68" s="29">
        <f>'[2]By company'!$S$312/10^6</f>
        <v>2.1123050000000001</v>
      </c>
      <c r="D68" s="29">
        <f>'[2]By company'!$X$312/10^6</f>
        <v>2.2681512871300002</v>
      </c>
      <c r="E68" s="29">
        <f>'[2]By company'!$AC$312/10^6</f>
        <v>2.6347325637400001</v>
      </c>
      <c r="F68" s="31">
        <f>'[2]By company'!$AH$312/10^6</f>
        <v>2.7695029600000001</v>
      </c>
      <c r="G68" s="29">
        <f>'[3]By company'!$AM$316/10^6</f>
        <v>2.9752563935631002</v>
      </c>
      <c r="H68" s="29">
        <f>'[7]By company'!$AR$340/10^6</f>
        <v>3.2234431997856667</v>
      </c>
      <c r="I68" s="29">
        <f>'[1]Segment Analysis in THB'!I68</f>
        <v>3.0746107547141706</v>
      </c>
      <c r="J68" s="30">
        <f>'[1]Segment Analysis in THB'!J68</f>
        <v>3.4085487353780017</v>
      </c>
      <c r="K68" s="31"/>
      <c r="L68" s="29">
        <f>'[1]Segment Analysis in THB'!L68</f>
        <v>0.62480711944072154</v>
      </c>
      <c r="M68" s="29">
        <f>'[1]Segment Analysis in THB'!M68</f>
        <v>0.65586973323288023</v>
      </c>
      <c r="N68" s="29">
        <f>'[1]Segment Analysis in THB'!N68</f>
        <v>0.68128268460609931</v>
      </c>
      <c r="O68" s="29">
        <f>'[1]Segment Analysis in THB'!O68</f>
        <v>0.67277302646029902</v>
      </c>
      <c r="P68" s="29">
        <f>'[1]Segment Analysis in THB'!P68</f>
        <v>0.65554484999999996</v>
      </c>
      <c r="Q68" s="29">
        <f>'[1]Segment Analysis in THB'!Q68</f>
        <v>0.70757373000000001</v>
      </c>
      <c r="R68" s="29">
        <f>'[1]Segment Analysis in THB'!R68</f>
        <v>0.71729525000000005</v>
      </c>
      <c r="S68" s="29">
        <f>'[1]Segment Analysis in THB'!S68</f>
        <v>0.68908913000000005</v>
      </c>
      <c r="T68" s="29">
        <f>'[1]Segment Analysis in THB'!T68</f>
        <v>0.71340086090057553</v>
      </c>
      <c r="U68" s="29">
        <f>'[1]Segment Analysis in THB'!U68</f>
        <v>0.76408139679552467</v>
      </c>
      <c r="V68" s="29">
        <f>'[1]Segment Analysis in THB'!V68</f>
        <v>0.74611196732308993</v>
      </c>
      <c r="W68" s="29">
        <f>'[1]Segment Analysis in THB'!W68</f>
        <v>0.75166216854391021</v>
      </c>
      <c r="X68" s="29">
        <f>'[1]Segment Analysis in THB'!X68</f>
        <v>0.79864136368033323</v>
      </c>
      <c r="Y68" s="29">
        <f>'[1]Segment Analysis in THB'!Y68</f>
        <v>0.83498758884566671</v>
      </c>
      <c r="Z68" s="29">
        <f>'[1]Segment Analysis in THB'!Z68</f>
        <v>0.83394015456653314</v>
      </c>
      <c r="AA68" s="29">
        <f>'[1]Segment Analysis in THB'!AA68</f>
        <v>0.75587409269313344</v>
      </c>
      <c r="AB68" s="29">
        <f>'[1]Segment Analysis in THB'!AB68</f>
        <v>0.76097871657045679</v>
      </c>
      <c r="AC68" s="29">
        <f>'[1]Segment Analysis in THB'!AC68</f>
        <v>0.78962428235351334</v>
      </c>
      <c r="AD68" s="29">
        <f>'[1]Segment Analysis in THB'!AD68</f>
        <v>0.75835562925667876</v>
      </c>
      <c r="AE68" s="29">
        <f t="shared" si="42"/>
        <v>0.76565212653352155</v>
      </c>
      <c r="AF68" s="29">
        <f>'[1]Segment Analysis in THB'!AF68</f>
        <v>0.79479404761291672</v>
      </c>
      <c r="AG68" s="29">
        <f>'[1]Segment Analysis in THB'!AG68</f>
        <v>0.84577036554875329</v>
      </c>
      <c r="AH68" s="29">
        <f>'[1]Segment Analysis in THB'!AH68</f>
        <v>0.83122157102123262</v>
      </c>
      <c r="AI68" s="35">
        <f>'[1]Segment Analysis in THB'!AI68</f>
        <v>0.93676275119509944</v>
      </c>
      <c r="AJ68" s="43"/>
      <c r="AK68" s="43"/>
    </row>
    <row r="69" spans="1:37" s="66" customFormat="1">
      <c r="A69" s="44"/>
      <c r="B69" s="45">
        <f>B65-SUM(B66:B68)</f>
        <v>0</v>
      </c>
      <c r="C69" s="45">
        <f>C65-SUM(C66:C68)</f>
        <v>0</v>
      </c>
      <c r="D69" s="45">
        <f>D65-SUM(D66:D68)</f>
        <v>0</v>
      </c>
      <c r="E69" s="41">
        <f t="shared" ref="E69:J69" si="43">E65-SUM(E66:E68)</f>
        <v>0</v>
      </c>
      <c r="F69" s="114">
        <f t="shared" si="43"/>
        <v>0</v>
      </c>
      <c r="G69" s="113">
        <f t="shared" si="43"/>
        <v>0</v>
      </c>
      <c r="H69" s="113">
        <f t="shared" si="43"/>
        <v>0</v>
      </c>
      <c r="I69" s="113">
        <f t="shared" si="43"/>
        <v>0</v>
      </c>
      <c r="J69" s="117">
        <f t="shared" si="43"/>
        <v>0</v>
      </c>
      <c r="K69" s="114"/>
      <c r="L69" s="113">
        <f t="shared" ref="L69:AB69" si="44">L65-SUM(L66:L68)</f>
        <v>0</v>
      </c>
      <c r="M69" s="113">
        <f t="shared" si="44"/>
        <v>0</v>
      </c>
      <c r="N69" s="113">
        <f t="shared" si="44"/>
        <v>0</v>
      </c>
      <c r="O69" s="113">
        <f t="shared" si="44"/>
        <v>0</v>
      </c>
      <c r="P69" s="113">
        <f t="shared" si="44"/>
        <v>0</v>
      </c>
      <c r="Q69" s="113">
        <f t="shared" si="44"/>
        <v>0</v>
      </c>
      <c r="R69" s="113">
        <f t="shared" si="44"/>
        <v>0</v>
      </c>
      <c r="S69" s="113">
        <f t="shared" si="44"/>
        <v>0</v>
      </c>
      <c r="T69" s="113">
        <f t="shared" si="44"/>
        <v>0</v>
      </c>
      <c r="U69" s="113">
        <f t="shared" si="44"/>
        <v>0</v>
      </c>
      <c r="V69" s="113">
        <f t="shared" si="44"/>
        <v>0</v>
      </c>
      <c r="W69" s="113">
        <f t="shared" si="44"/>
        <v>0</v>
      </c>
      <c r="X69" s="113">
        <f t="shared" si="44"/>
        <v>0</v>
      </c>
      <c r="Y69" s="113">
        <f t="shared" si="44"/>
        <v>0</v>
      </c>
      <c r="Z69" s="113">
        <f t="shared" si="44"/>
        <v>0</v>
      </c>
      <c r="AA69" s="113">
        <f t="shared" si="44"/>
        <v>0</v>
      </c>
      <c r="AB69" s="113">
        <f t="shared" si="44"/>
        <v>0</v>
      </c>
      <c r="AC69" s="113">
        <f>AC65-SUM(AC66:AC68)</f>
        <v>0</v>
      </c>
      <c r="AD69" s="113">
        <f>AD65-SUM(AD66:AD68)</f>
        <v>0</v>
      </c>
      <c r="AE69" s="113">
        <f t="shared" ref="AE69:AI69" si="45">AE65-SUM(AE66:AE68)</f>
        <v>0</v>
      </c>
      <c r="AF69" s="113">
        <f t="shared" si="45"/>
        <v>0</v>
      </c>
      <c r="AG69" s="113">
        <f t="shared" si="45"/>
        <v>0</v>
      </c>
      <c r="AH69" s="113">
        <f t="shared" si="45"/>
        <v>0</v>
      </c>
      <c r="AI69" s="115">
        <f t="shared" si="45"/>
        <v>0</v>
      </c>
      <c r="AJ69" s="43"/>
      <c r="AK69" s="43"/>
    </row>
    <row r="70" spans="1:37" s="18" customFormat="1">
      <c r="A70" s="19" t="s">
        <v>33</v>
      </c>
      <c r="B70" s="46">
        <f t="shared" ref="B70:J73" si="46">B75/B65</f>
        <v>124.76174296992279</v>
      </c>
      <c r="C70" s="46">
        <f t="shared" si="46"/>
        <v>127.01538402330497</v>
      </c>
      <c r="D70" s="46">
        <f t="shared" si="46"/>
        <v>87.788838549383172</v>
      </c>
      <c r="E70" s="46">
        <f t="shared" si="46"/>
        <v>82.326715529181712</v>
      </c>
      <c r="F70" s="48">
        <f t="shared" si="46"/>
        <v>90.933702140461179</v>
      </c>
      <c r="G70" s="46">
        <f t="shared" si="46"/>
        <v>91.181396547553945</v>
      </c>
      <c r="H70" s="46">
        <f t="shared" si="46"/>
        <v>88.837680038554495</v>
      </c>
      <c r="I70" s="46">
        <f t="shared" si="46"/>
        <v>110.3169891515381</v>
      </c>
      <c r="J70" s="47">
        <f t="shared" si="46"/>
        <v>138.3385808252454</v>
      </c>
      <c r="K70" s="48"/>
      <c r="L70" s="46">
        <f t="shared" ref="L70:AD73" si="47">L75/L65</f>
        <v>64.325436227541928</v>
      </c>
      <c r="M70" s="46">
        <f t="shared" si="47"/>
        <v>91.963781116934996</v>
      </c>
      <c r="N70" s="46">
        <f t="shared" si="47"/>
        <v>86.546088244095628</v>
      </c>
      <c r="O70" s="46">
        <f t="shared" si="47"/>
        <v>86.072134212741545</v>
      </c>
      <c r="P70" s="46">
        <f t="shared" si="47"/>
        <v>92.820602816529117</v>
      </c>
      <c r="Q70" s="46">
        <f t="shared" si="47"/>
        <v>96.418928311856618</v>
      </c>
      <c r="R70" s="46">
        <f t="shared" si="47"/>
        <v>83.131032547183935</v>
      </c>
      <c r="S70" s="46">
        <f t="shared" si="47"/>
        <v>91.716292393536605</v>
      </c>
      <c r="T70" s="46">
        <f t="shared" si="47"/>
        <v>89.649831637265081</v>
      </c>
      <c r="U70" s="46">
        <f t="shared" si="47"/>
        <v>103.12425288881353</v>
      </c>
      <c r="V70" s="46">
        <f t="shared" si="47"/>
        <v>92.823933390307559</v>
      </c>
      <c r="W70" s="46">
        <f t="shared" si="47"/>
        <v>78.749091749133655</v>
      </c>
      <c r="X70" s="46">
        <f t="shared" si="47"/>
        <v>76.366059661398708</v>
      </c>
      <c r="Y70" s="46">
        <f t="shared" si="47"/>
        <v>94.463677442157291</v>
      </c>
      <c r="Z70" s="46">
        <f t="shared" si="47"/>
        <v>91.05480632073251</v>
      </c>
      <c r="AA70" s="46">
        <f t="shared" si="47"/>
        <v>90.4644643020779</v>
      </c>
      <c r="AB70" s="46">
        <f t="shared" si="47"/>
        <v>99.996777147433136</v>
      </c>
      <c r="AC70" s="46">
        <f t="shared" si="47"/>
        <v>107.29577895848711</v>
      </c>
      <c r="AD70" s="46">
        <f t="shared" si="47"/>
        <v>122.03390006915461</v>
      </c>
      <c r="AE70" s="46">
        <f>AE22</f>
        <v>110.89556659628376</v>
      </c>
      <c r="AF70" s="46">
        <f>AF22</f>
        <v>140.30362565143679</v>
      </c>
      <c r="AG70" s="46">
        <f>AG22</f>
        <v>152.55251977889105</v>
      </c>
      <c r="AH70" s="46">
        <f>AH22</f>
        <v>149.79672782911891</v>
      </c>
      <c r="AI70" s="49">
        <f>AI22</f>
        <v>112.77411789154273</v>
      </c>
      <c r="AJ70" s="43"/>
      <c r="AK70" s="43"/>
    </row>
    <row r="71" spans="1:37" s="18" customFormat="1">
      <c r="A71" s="26" t="str">
        <f>A66</f>
        <v>America</v>
      </c>
      <c r="B71" s="46">
        <f t="shared" si="46"/>
        <v>88.24087024932129</v>
      </c>
      <c r="C71" s="46">
        <f t="shared" si="46"/>
        <v>121.44592868607683</v>
      </c>
      <c r="D71" s="46">
        <f t="shared" si="46"/>
        <v>166.77397005849292</v>
      </c>
      <c r="E71" s="46">
        <f t="shared" si="46"/>
        <v>154.25638588623082</v>
      </c>
      <c r="F71" s="48">
        <f t="shared" si="46"/>
        <v>152.20135102004869</v>
      </c>
      <c r="G71" s="46">
        <f t="shared" si="46"/>
        <v>158.37447728401835</v>
      </c>
      <c r="H71" s="46">
        <f t="shared" si="46"/>
        <v>114.04102661678014</v>
      </c>
      <c r="I71" s="46">
        <f t="shared" si="46"/>
        <v>130.37475247107162</v>
      </c>
      <c r="J71" s="47">
        <f t="shared" si="46"/>
        <v>193.27922178170479</v>
      </c>
      <c r="K71" s="48"/>
      <c r="L71" s="46">
        <f t="shared" si="47"/>
        <v>133.56198100255816</v>
      </c>
      <c r="M71" s="46">
        <f t="shared" si="47"/>
        <v>146.45084723009185</v>
      </c>
      <c r="N71" s="46">
        <f t="shared" si="47"/>
        <v>170.57611500347548</v>
      </c>
      <c r="O71" s="46">
        <f t="shared" si="47"/>
        <v>165.23096282981075</v>
      </c>
      <c r="P71" s="46">
        <f t="shared" si="47"/>
        <v>156.71405846215066</v>
      </c>
      <c r="Q71" s="46">
        <f t="shared" si="47"/>
        <v>155.69995231321818</v>
      </c>
      <c r="R71" s="46">
        <f t="shared" si="47"/>
        <v>139.79118301157936</v>
      </c>
      <c r="S71" s="46">
        <f t="shared" si="47"/>
        <v>156.50270691383048</v>
      </c>
      <c r="T71" s="46">
        <f t="shared" si="47"/>
        <v>180.7588607918382</v>
      </c>
      <c r="U71" s="46">
        <f t="shared" si="47"/>
        <v>190.14440375004008</v>
      </c>
      <c r="V71" s="46">
        <f t="shared" si="47"/>
        <v>150.73855039696986</v>
      </c>
      <c r="W71" s="46">
        <f t="shared" si="47"/>
        <v>117.6356863230549</v>
      </c>
      <c r="X71" s="46">
        <f t="shared" si="47"/>
        <v>104.23305216232036</v>
      </c>
      <c r="Y71" s="46">
        <f t="shared" si="47"/>
        <v>112.7145767272883</v>
      </c>
      <c r="Z71" s="46">
        <f t="shared" si="47"/>
        <v>112.25085929442267</v>
      </c>
      <c r="AA71" s="46">
        <f>AA76/AA66</f>
        <v>122.43857782248872</v>
      </c>
      <c r="AB71" s="46">
        <f>AB76/AB66</f>
        <v>133.1363375818637</v>
      </c>
      <c r="AC71" s="46">
        <f t="shared" si="47"/>
        <v>114.31978268725774</v>
      </c>
      <c r="AD71" s="46">
        <f t="shared" si="47"/>
        <v>143.47932322940181</v>
      </c>
      <c r="AE71" s="46">
        <f t="shared" ref="AE71:AI73" si="48">AE76/AE66</f>
        <v>129.35851867274494</v>
      </c>
      <c r="AF71" s="46">
        <f t="shared" si="48"/>
        <v>192.67958213937277</v>
      </c>
      <c r="AG71" s="46">
        <f t="shared" si="48"/>
        <v>175.59110999073152</v>
      </c>
      <c r="AH71" s="46">
        <f t="shared" si="48"/>
        <v>197.50374182466402</v>
      </c>
      <c r="AI71" s="49">
        <f t="shared" si="48"/>
        <v>206.81239216821962</v>
      </c>
      <c r="AJ71" s="43"/>
      <c r="AK71" s="43"/>
    </row>
    <row r="72" spans="1:37" s="18" customFormat="1">
      <c r="A72" s="26" t="str">
        <f>A67</f>
        <v>Europe, Middle East &amp; Africa (EMEA)</v>
      </c>
      <c r="B72" s="46">
        <f t="shared" si="46"/>
        <v>112.84477357045623</v>
      </c>
      <c r="C72" s="46">
        <f t="shared" si="46"/>
        <v>148.1783631261589</v>
      </c>
      <c r="D72" s="46">
        <f t="shared" si="46"/>
        <v>82.127934435212737</v>
      </c>
      <c r="E72" s="46">
        <f t="shared" si="46"/>
        <v>48.81543100972582</v>
      </c>
      <c r="F72" s="48">
        <f t="shared" si="46"/>
        <v>87.133430309151507</v>
      </c>
      <c r="G72" s="46">
        <f t="shared" si="46"/>
        <v>66.17415006742992</v>
      </c>
      <c r="H72" s="46">
        <f t="shared" si="46"/>
        <v>75.199890799186022</v>
      </c>
      <c r="I72" s="46">
        <f t="shared" si="46"/>
        <v>133.56350498739093</v>
      </c>
      <c r="J72" s="47">
        <f t="shared" si="46"/>
        <v>100.34416216579433</v>
      </c>
      <c r="K72" s="48"/>
      <c r="L72" s="46">
        <f t="shared" si="47"/>
        <v>40.98840063193304</v>
      </c>
      <c r="M72" s="46">
        <f t="shared" si="47"/>
        <v>63.712846696432209</v>
      </c>
      <c r="N72" s="46">
        <f t="shared" si="47"/>
        <v>44.150196902836626</v>
      </c>
      <c r="O72" s="46">
        <f t="shared" si="47"/>
        <v>45.245821367150867</v>
      </c>
      <c r="P72" s="46">
        <f t="shared" si="47"/>
        <v>83.871491960772275</v>
      </c>
      <c r="Q72" s="46">
        <f t="shared" si="47"/>
        <v>108.28105546786868</v>
      </c>
      <c r="R72" s="46">
        <f t="shared" si="47"/>
        <v>96.61772196608355</v>
      </c>
      <c r="S72" s="46">
        <f t="shared" si="47"/>
        <v>56.504271059143498</v>
      </c>
      <c r="T72" s="46">
        <f t="shared" si="47"/>
        <v>82.896221660919267</v>
      </c>
      <c r="U72" s="46">
        <f t="shared" si="47"/>
        <v>77.807771044020058</v>
      </c>
      <c r="V72" s="46">
        <f t="shared" si="47"/>
        <v>50.134485980393478</v>
      </c>
      <c r="W72" s="46">
        <f t="shared" si="47"/>
        <v>52.952532412978613</v>
      </c>
      <c r="X72" s="46">
        <f t="shared" si="47"/>
        <v>64.176825957477092</v>
      </c>
      <c r="Y72" s="46">
        <f t="shared" si="47"/>
        <v>85.801768736622137</v>
      </c>
      <c r="Z72" s="46">
        <f t="shared" si="47"/>
        <v>72.30607410319729</v>
      </c>
      <c r="AA72" s="46">
        <f t="shared" si="47"/>
        <v>75.662428149047443</v>
      </c>
      <c r="AB72" s="46">
        <f t="shared" si="47"/>
        <v>109.11036827152265</v>
      </c>
      <c r="AC72" s="46">
        <f t="shared" si="47"/>
        <v>144.71854863787246</v>
      </c>
      <c r="AD72" s="46">
        <f t="shared" si="47"/>
        <v>148.78994912500636</v>
      </c>
      <c r="AE72" s="46">
        <f t="shared" si="48"/>
        <v>130.90634548226248</v>
      </c>
      <c r="AF72" s="46">
        <f t="shared" si="48"/>
        <v>136.84773836554422</v>
      </c>
      <c r="AG72" s="46">
        <f t="shared" si="48"/>
        <v>143.6358858879731</v>
      </c>
      <c r="AH72" s="46">
        <f t="shared" si="48"/>
        <v>109.16043903582742</v>
      </c>
      <c r="AI72" s="49">
        <f t="shared" si="48"/>
        <v>30.198757907122346</v>
      </c>
      <c r="AJ72" s="43"/>
      <c r="AK72" s="43"/>
    </row>
    <row r="73" spans="1:37" s="18" customFormat="1">
      <c r="A73" s="26" t="str">
        <f>A68</f>
        <v>Asia</v>
      </c>
      <c r="B73" s="46">
        <f t="shared" si="46"/>
        <v>140.60012553878784</v>
      </c>
      <c r="C73" s="46">
        <f t="shared" si="46"/>
        <v>122.8075520656655</v>
      </c>
      <c r="D73" s="46">
        <f t="shared" si="46"/>
        <v>30.339368666467209</v>
      </c>
      <c r="E73" s="46">
        <f t="shared" si="46"/>
        <v>52.121831059373342</v>
      </c>
      <c r="F73" s="48">
        <f t="shared" si="46"/>
        <v>52.817859377044492</v>
      </c>
      <c r="G73" s="46">
        <f t="shared" si="46"/>
        <v>58.235618110729447</v>
      </c>
      <c r="H73" s="46">
        <f t="shared" si="46"/>
        <v>71.411954391665788</v>
      </c>
      <c r="I73" s="46">
        <f t="shared" si="46"/>
        <v>68.832571123615864</v>
      </c>
      <c r="J73" s="47">
        <f t="shared" si="46"/>
        <v>114.13996389081044</v>
      </c>
      <c r="K73" s="48"/>
      <c r="L73" s="46">
        <f t="shared" si="47"/>
        <v>31.552052805500949</v>
      </c>
      <c r="M73" s="46">
        <f t="shared" si="47"/>
        <v>70.054171980224922</v>
      </c>
      <c r="N73" s="46">
        <f t="shared" si="47"/>
        <v>54.17457951091145</v>
      </c>
      <c r="O73" s="46">
        <f t="shared" si="47"/>
        <v>51.664562825587154</v>
      </c>
      <c r="P73" s="46">
        <f t="shared" si="47"/>
        <v>52.93985382748393</v>
      </c>
      <c r="Q73" s="46">
        <f t="shared" si="47"/>
        <v>51.445131413076233</v>
      </c>
      <c r="R73" s="46">
        <f t="shared" si="47"/>
        <v>38.048190802104415</v>
      </c>
      <c r="S73" s="46">
        <f t="shared" si="47"/>
        <v>69.485582063230183</v>
      </c>
      <c r="T73" s="46">
        <f t="shared" si="47"/>
        <v>45.006374335083564</v>
      </c>
      <c r="U73" s="46">
        <f t="shared" si="47"/>
        <v>52.890565602643996</v>
      </c>
      <c r="V73" s="46">
        <f t="shared" si="47"/>
        <v>68.22242082373603</v>
      </c>
      <c r="W73" s="46">
        <f t="shared" si="47"/>
        <v>66.311767635752631</v>
      </c>
      <c r="X73" s="46">
        <f t="shared" si="47"/>
        <v>66.349962493020627</v>
      </c>
      <c r="Y73" s="46">
        <f t="shared" si="47"/>
        <v>83.65150052176557</v>
      </c>
      <c r="Z73" s="46">
        <f t="shared" si="47"/>
        <v>77.38585319319931</v>
      </c>
      <c r="AA73" s="46">
        <f>AA78/AA68</f>
        <v>56.648877846706725</v>
      </c>
      <c r="AB73" s="46">
        <f>AB78/AB68</f>
        <v>58.611271087745699</v>
      </c>
      <c r="AC73" s="46">
        <f t="shared" si="47"/>
        <v>71.083970035950657</v>
      </c>
      <c r="AD73" s="46">
        <f t="shared" si="47"/>
        <v>67.862872853132274</v>
      </c>
      <c r="AE73" s="46">
        <f t="shared" si="48"/>
        <v>77.630050345847167</v>
      </c>
      <c r="AF73" s="46">
        <f t="shared" si="48"/>
        <v>83.073129046527754</v>
      </c>
      <c r="AG73" s="46">
        <f t="shared" si="48"/>
        <v>131.71985190459921</v>
      </c>
      <c r="AH73" s="46">
        <f t="shared" si="48"/>
        <v>135.92758703118668</v>
      </c>
      <c r="AI73" s="49">
        <f t="shared" si="48"/>
        <v>105.29337469380347</v>
      </c>
      <c r="AJ73" s="43"/>
      <c r="AK73" s="43"/>
    </row>
    <row r="74" spans="1:37" s="18" customFormat="1">
      <c r="A74" s="26"/>
      <c r="B74" s="46"/>
      <c r="C74" s="46"/>
      <c r="D74" s="46"/>
      <c r="E74" s="46"/>
      <c r="F74" s="48"/>
      <c r="G74" s="46"/>
      <c r="H74" s="46"/>
      <c r="I74" s="46"/>
      <c r="J74" s="47"/>
      <c r="K74" s="48"/>
      <c r="L74" s="46"/>
      <c r="M74" s="46"/>
      <c r="N74" s="46"/>
      <c r="O74" s="46"/>
      <c r="P74" s="46"/>
      <c r="Q74" s="46"/>
      <c r="R74" s="46"/>
      <c r="S74" s="46"/>
      <c r="T74" s="46"/>
      <c r="U74" s="51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9"/>
      <c r="AJ74" s="43"/>
      <c r="AK74" s="43"/>
    </row>
    <row r="75" spans="1:37" s="18" customFormat="1">
      <c r="A75" s="19" t="s">
        <v>34</v>
      </c>
      <c r="B75" s="46">
        <f>B28</f>
        <v>397.42885199797178</v>
      </c>
      <c r="C75" s="46">
        <f t="shared" ref="C75:AD75" si="49">C28</f>
        <v>553.95371852544827</v>
      </c>
      <c r="D75" s="46">
        <f t="shared" si="49"/>
        <v>461.31942145290526</v>
      </c>
      <c r="E75" s="46">
        <f t="shared" si="49"/>
        <v>477.81732825296655</v>
      </c>
      <c r="F75" s="48">
        <f t="shared" si="49"/>
        <v>568.2826667683745</v>
      </c>
      <c r="G75" s="46">
        <f t="shared" si="49"/>
        <v>640.42140834613429</v>
      </c>
      <c r="H75" s="46">
        <f t="shared" si="49"/>
        <v>775.45759419058766</v>
      </c>
      <c r="I75" s="46">
        <f t="shared" si="49"/>
        <v>1004.2450850368494</v>
      </c>
      <c r="J75" s="47">
        <f t="shared" si="49"/>
        <v>1441.4048154345535</v>
      </c>
      <c r="K75" s="48"/>
      <c r="L75" s="46">
        <f t="shared" ref="L75:X75" si="50">L28</f>
        <v>91.557287036988996</v>
      </c>
      <c r="M75" s="46">
        <f t="shared" si="50"/>
        <v>132.95544735590909</v>
      </c>
      <c r="N75" s="46">
        <f t="shared" si="50"/>
        <v>127.30929224791949</v>
      </c>
      <c r="O75" s="46">
        <f t="shared" si="50"/>
        <v>125.99530161214834</v>
      </c>
      <c r="P75" s="46">
        <f t="shared" si="50"/>
        <v>139.73673381266647</v>
      </c>
      <c r="Q75" s="46">
        <f t="shared" si="50"/>
        <v>153.00190201054238</v>
      </c>
      <c r="R75" s="46">
        <f t="shared" si="50"/>
        <v>135.71271579048877</v>
      </c>
      <c r="S75" s="46">
        <f t="shared" si="50"/>
        <v>139.8313151546765</v>
      </c>
      <c r="T75" s="46">
        <f t="shared" si="50"/>
        <v>145.83525829447248</v>
      </c>
      <c r="U75" s="46">
        <f t="shared" si="50"/>
        <v>187.12774380063289</v>
      </c>
      <c r="V75" s="46">
        <f t="shared" si="50"/>
        <v>167.22499514455529</v>
      </c>
      <c r="W75" s="46">
        <f t="shared" si="50"/>
        <v>140.23341110647354</v>
      </c>
      <c r="X75" s="46">
        <f t="shared" si="50"/>
        <v>134.76860136557323</v>
      </c>
      <c r="Y75" s="46">
        <f t="shared" si="49"/>
        <v>219.09517624800907</v>
      </c>
      <c r="Z75" s="46">
        <f t="shared" si="49"/>
        <v>216.67175167448752</v>
      </c>
      <c r="AA75" s="46">
        <f t="shared" si="49"/>
        <v>204.92206490251792</v>
      </c>
      <c r="AB75" s="46">
        <f t="shared" si="49"/>
        <v>218.80670292258026</v>
      </c>
      <c r="AC75" s="46">
        <f t="shared" si="49"/>
        <v>238.50753171692691</v>
      </c>
      <c r="AD75" s="46">
        <f t="shared" si="49"/>
        <v>291.24958753349239</v>
      </c>
      <c r="AE75" s="46">
        <f>AE28</f>
        <v>255.68126286384989</v>
      </c>
      <c r="AF75" s="46">
        <f>AF28</f>
        <v>326.22326700803973</v>
      </c>
      <c r="AG75" s="46">
        <f>AG28</f>
        <v>388.43675287149466</v>
      </c>
      <c r="AH75" s="46">
        <f>AH28</f>
        <v>408.94250676954834</v>
      </c>
      <c r="AI75" s="59">
        <f>AI28</f>
        <v>317.80228878547109</v>
      </c>
      <c r="AJ75" s="43"/>
      <c r="AK75" s="43"/>
    </row>
    <row r="76" spans="1:37" s="18" customFormat="1">
      <c r="A76" s="26" t="str">
        <f>A71</f>
        <v>America</v>
      </c>
      <c r="B76" s="46">
        <f>'[7]By company'!$R$1611</f>
        <v>40.616895887711379</v>
      </c>
      <c r="C76" s="46">
        <f>'[7]By company'!$S$1611</f>
        <v>142.63047070236132</v>
      </c>
      <c r="D76" s="46">
        <f>'[7]By company'!$X$1611</f>
        <v>281.64903670398127</v>
      </c>
      <c r="E76" s="46">
        <f>'[7]By company'!$AC$1611</f>
        <v>273.49600860020473</v>
      </c>
      <c r="F76" s="48">
        <f>'[7]By company'!$AH$1611</f>
        <v>292.34061407859667</v>
      </c>
      <c r="G76" s="46">
        <f>'[7]By company'!$AM$1611</f>
        <v>339.85447192658262</v>
      </c>
      <c r="H76" s="46">
        <f>'[7]By company'!$AR$1611</f>
        <v>347.74786988974336</v>
      </c>
      <c r="I76" s="46">
        <f>'[15]By company'!$AW$1745</f>
        <v>444.78985789478594</v>
      </c>
      <c r="J76" s="47">
        <f>'[8]By company'!$BB$2070</f>
        <v>723.55740944432603</v>
      </c>
      <c r="K76" s="48"/>
      <c r="L76" s="46">
        <f>'[7]By company'!Y1611</f>
        <v>59.166602619753306</v>
      </c>
      <c r="M76" s="46">
        <f>'[7]By company'!Z1611</f>
        <v>61.224318062899947</v>
      </c>
      <c r="N76" s="46">
        <f>'[7]By company'!AA1611</f>
        <v>77.299562763555855</v>
      </c>
      <c r="O76" s="46">
        <f>'[7]By company'!AB1611</f>
        <v>75.805525153995603</v>
      </c>
      <c r="P76" s="46">
        <f>'[7]By company'!AD1611</f>
        <v>75.348091100071514</v>
      </c>
      <c r="Q76" s="46">
        <f>'[7]By company'!AE1611</f>
        <v>76.550129117717887</v>
      </c>
      <c r="R76" s="46">
        <f>'[7]By company'!AF1611</f>
        <v>66.658402347611968</v>
      </c>
      <c r="S76" s="46">
        <f>'[7]By company'!AG1611</f>
        <v>73.783991513195303</v>
      </c>
      <c r="T76" s="46">
        <f>'[7]By company'!AI1611</f>
        <v>81.226886766929624</v>
      </c>
      <c r="U76" s="46">
        <f>'[7]By company'!AJ1611</f>
        <v>103.58302097667982</v>
      </c>
      <c r="V76" s="46">
        <f>'[7]By company'!AK1611</f>
        <v>89.05004972539912</v>
      </c>
      <c r="W76" s="46">
        <f>'[7]By company'!AL1611</f>
        <v>65.994514457573999</v>
      </c>
      <c r="X76" s="46">
        <f>'[7]By company'!AN1611</f>
        <v>49.419094238711445</v>
      </c>
      <c r="Y76" s="46">
        <f>'[7]By company'!AO1611</f>
        <v>92.419261185627732</v>
      </c>
      <c r="Z76" s="46">
        <f>'[7]By company'!AP1611</f>
        <v>99.187564846423427</v>
      </c>
      <c r="AA76" s="46">
        <f>'[7]By company'!$AQ$1611</f>
        <v>106.72194961898073</v>
      </c>
      <c r="AB76" s="46">
        <f>'[9]By company'!$AS$1611</f>
        <v>105.14019455805858</v>
      </c>
      <c r="AC76" s="46">
        <f>'[10]By company'!$AT$1643</f>
        <v>95.524385272494243</v>
      </c>
      <c r="AD76" s="46">
        <f>'[11]By company'!$AU$1695</f>
        <v>132.59704590825621</v>
      </c>
      <c r="AE76" s="46">
        <f t="shared" ref="AE76:AE79" si="51">I76-AB76-AC76-AD76</f>
        <v>111.52823215597692</v>
      </c>
      <c r="AF76" s="46">
        <f>'[12]By company'!$AX$1796</f>
        <v>160.5862512287348</v>
      </c>
      <c r="AG76" s="46">
        <f>'[13]By company'!$AY$1879</f>
        <v>164.53725874563423</v>
      </c>
      <c r="AH76" s="46">
        <f>'[14]By company'!$AZ$1947</f>
        <v>204.27843614936842</v>
      </c>
      <c r="AI76" s="59">
        <f>'[8]By company'!$BA$2070</f>
        <v>194.15546332058855</v>
      </c>
      <c r="AJ76" s="43"/>
      <c r="AK76" s="43"/>
    </row>
    <row r="77" spans="1:37" s="18" customFormat="1">
      <c r="A77" s="26" t="str">
        <f>A72</f>
        <v>Europe, Middle East &amp; Africa (EMEA)</v>
      </c>
      <c r="B77" s="46">
        <f>'[7]By company'!$R$1610</f>
        <v>103.54992109551358</v>
      </c>
      <c r="C77" s="46">
        <f>'[7]By company'!$S$1610</f>
        <v>159.22817184283969</v>
      </c>
      <c r="D77" s="46">
        <f>'[7]By company'!$X$1610</f>
        <v>106.59526964009885</v>
      </c>
      <c r="E77" s="46">
        <f>'[7]By company'!$AC$1610</f>
        <v>68.155466709721679</v>
      </c>
      <c r="F77" s="48">
        <f>'[7]By company'!$AH$1610</f>
        <v>135.85542710733742</v>
      </c>
      <c r="G77" s="46">
        <f>'[7]By company'!$AM$1610</f>
        <v>125.89295947103844</v>
      </c>
      <c r="H77" s="46">
        <f>'[7]By company'!$AR$1610</f>
        <v>184.70303541587879</v>
      </c>
      <c r="I77" s="46">
        <f>'[15]By company'!$AW$1744</f>
        <v>349.53986513504026</v>
      </c>
      <c r="J77" s="47">
        <f>'[8]By company'!$BB$2069</f>
        <v>327.85084436983362</v>
      </c>
      <c r="K77" s="48"/>
      <c r="L77" s="46">
        <f>'[7]By company'!Y1610</f>
        <v>14.573344277766534</v>
      </c>
      <c r="M77" s="46">
        <f>'[7]By company'!Z1610</f>
        <v>23.689305381249589</v>
      </c>
      <c r="N77" s="46">
        <f>'[7]By company'!AA1610</f>
        <v>14.858735911069862</v>
      </c>
      <c r="O77" s="46">
        <f>'[7]By company'!AB1610</f>
        <v>15.034081139635681</v>
      </c>
      <c r="P77" s="46">
        <f>'[7]By company'!AD1610</f>
        <v>30.957376136886893</v>
      </c>
      <c r="Q77" s="46">
        <f>'[7]By company'!AE1610</f>
        <v>41.971876733001949</v>
      </c>
      <c r="R77" s="46">
        <f>'[7]By company'!AF1610</f>
        <v>42.355061497971725</v>
      </c>
      <c r="S77" s="46">
        <f>'[7]By company'!AG1610</f>
        <v>20.571112739476831</v>
      </c>
      <c r="T77" s="46">
        <f>'[7]By company'!AI1610</f>
        <v>38.460039849206112</v>
      </c>
      <c r="U77" s="46">
        <f>'[7]By company'!AJ1610</f>
        <v>39.350816783494018</v>
      </c>
      <c r="V77" s="46">
        <f>'[7]By company'!AK1610</f>
        <v>23.295419848737016</v>
      </c>
      <c r="W77" s="46">
        <f>'[7]By company'!AL1610</f>
        <v>24.786682989601296</v>
      </c>
      <c r="X77" s="46">
        <f>'[7]By company'!AN1610</f>
        <v>31.575538059452636</v>
      </c>
      <c r="Y77" s="46">
        <f>'[7]By company'!AO1610</f>
        <v>57.009332308959635</v>
      </c>
      <c r="Z77" s="46">
        <f>'[7]By company'!AP1610</f>
        <v>47.86740647958819</v>
      </c>
      <c r="AA77" s="46">
        <f>'[7]By company'!$AQ$1610</f>
        <v>48.250758567878314</v>
      </c>
      <c r="AB77" s="46">
        <f>'[9]By company'!$AS$1610</f>
        <v>69.551377567254548</v>
      </c>
      <c r="AC77" s="46">
        <f>'[10]By company'!$AT$1642</f>
        <v>86.495968947827905</v>
      </c>
      <c r="AD77" s="46">
        <f>'[11]By company'!$AU$1694</f>
        <v>104.76575794101663</v>
      </c>
      <c r="AE77" s="46">
        <f t="shared" si="51"/>
        <v>88.726760678941133</v>
      </c>
      <c r="AF77" s="46">
        <f>'[12]By company'!$AX$1795</f>
        <v>95.368195216762516</v>
      </c>
      <c r="AG77" s="46">
        <f>'[13]By company'!$AY$1878</f>
        <v>109.65611686084044</v>
      </c>
      <c r="AH77" s="46">
        <f>'[14]By company'!$AZ$1946</f>
        <v>94.364804520400099</v>
      </c>
      <c r="AI77" s="59">
        <f>'[8]By company'!$BA$2069</f>
        <v>28.461727771830525</v>
      </c>
      <c r="AJ77" s="43"/>
      <c r="AK77" s="43"/>
    </row>
    <row r="78" spans="1:37" s="18" customFormat="1">
      <c r="A78" s="26" t="str">
        <f>A73</f>
        <v>Asia</v>
      </c>
      <c r="B78" s="46">
        <f>'[7]By company'!$R$1609-'[7]By company'!$R$1608</f>
        <v>254.14531577184459</v>
      </c>
      <c r="C78" s="46">
        <f>'[7]By company'!$S$1609-'[7]By company'!$S$1608</f>
        <v>259.40700626606559</v>
      </c>
      <c r="D78" s="46">
        <f>'[7]By company'!$X$1609-'[7]By company'!$X$1608</f>
        <v>68.814278091559203</v>
      </c>
      <c r="E78" s="46">
        <f>'[7]By company'!$AC$1609-'[7]By company'!$AC$1608</f>
        <v>137.32708557388588</v>
      </c>
      <c r="F78" s="48">
        <f>'[7]By company'!$AH$1609-'[7]By company'!$AH$1608</f>
        <v>146.27921788558848</v>
      </c>
      <c r="G78" s="46">
        <f>'[7]By company'!$AM$1609-'[7]By company'!$AM$1608</f>
        <v>173.26589511704685</v>
      </c>
      <c r="H78" s="46">
        <f>'[7]By company'!$AR$1609-'[7]By company'!$AR$1608</f>
        <v>230.19237876721928</v>
      </c>
      <c r="I78" s="46">
        <f>'[15]By company'!$AW$1743-'[15]By company'!$AW$1742</f>
        <v>211.63336345129738</v>
      </c>
      <c r="J78" s="47">
        <f>'[8]By company'!$BB$2068-J79</f>
        <v>389.0516295761127</v>
      </c>
      <c r="K78" s="48"/>
      <c r="L78" s="46">
        <f>'[7]By company'!Y1609-'[7]By company'!Y1608</f>
        <v>19.713947225846585</v>
      </c>
      <c r="M78" s="46">
        <f>'[7]By company'!Z1609-'[7]By company'!Z1608</f>
        <v>45.946411088520428</v>
      </c>
      <c r="N78" s="46">
        <f>'[7]By company'!AA1609-'[7]By company'!AA1608</f>
        <v>36.908202966600335</v>
      </c>
      <c r="O78" s="46">
        <f>'[7]By company'!AB1609-'[7]By company'!AB1608</f>
        <v>34.75852429291853</v>
      </c>
      <c r="P78" s="46">
        <f>'[7]By company'!AD1609-'[7]By company'!AD1608</f>
        <v>34.704448536359877</v>
      </c>
      <c r="Q78" s="46">
        <f>'[7]By company'!AE1609-'[7]By company'!AE1608</f>
        <v>36.401223524290522</v>
      </c>
      <c r="R78" s="62">
        <f>'[7]By company'!AF1609-'[7]By company'!AF1608</f>
        <v>27.29178653344319</v>
      </c>
      <c r="S78" s="46">
        <f>'[7]By company'!AG1609-'[7]By company'!AG1608</f>
        <v>47.881759291494895</v>
      </c>
      <c r="T78" s="46">
        <f>'[7]By company'!AI1609-'[7]By company'!AI1608</f>
        <v>32.107586196662183</v>
      </c>
      <c r="U78" s="46">
        <f>'[7]By company'!AJ1609-'[7]By company'!AJ1608</f>
        <v>40.412697242973557</v>
      </c>
      <c r="V78" s="46">
        <f>'[7]By company'!AK1609-'[7]By company'!AK1608</f>
        <v>50.901564616341425</v>
      </c>
      <c r="W78" s="46">
        <f>'[7]By company'!AL1609-'[7]By company'!AL1608</f>
        <v>49.844047061069702</v>
      </c>
      <c r="X78" s="46">
        <f>'[7]By company'!AN1609-'[7]By company'!AN1608</f>
        <v>52.989824525564956</v>
      </c>
      <c r="Y78" s="46">
        <f>'[7]By company'!AO1609-'[7]By company'!AO1608</f>
        <v>69.847964723991069</v>
      </c>
      <c r="Z78" s="46">
        <f>'[7]By company'!AP1609-'[7]By company'!AP1608</f>
        <v>64.535170373199676</v>
      </c>
      <c r="AA78" s="46">
        <f>'[7]By company'!$AQ$1609-'[7]By company'!$AQ$1608</f>
        <v>42.819419144463595</v>
      </c>
      <c r="AB78" s="46">
        <f>'[9]By company'!$AS$1609-'[9]By company'!$AS$1608</f>
        <v>44.601929848915844</v>
      </c>
      <c r="AC78" s="46">
        <f>'[10]By company'!$AT$1641-AC79</f>
        <v>56.129628826476186</v>
      </c>
      <c r="AD78" s="46">
        <f>'[11]By company'!$AU$1693-AD79</f>
        <v>51.46419164570311</v>
      </c>
      <c r="AE78" s="46">
        <f t="shared" si="51"/>
        <v>59.437613130202223</v>
      </c>
      <c r="AF78" s="46">
        <f>'[12]By company'!$AX$1794-AF79</f>
        <v>66.026028482759955</v>
      </c>
      <c r="AG78" s="46">
        <f>'[13]By company'!$AY$1877-AG79</f>
        <v>111.40474729538052</v>
      </c>
      <c r="AH78" s="46">
        <f>'[14]By company'!$AZ$1945-AH79</f>
        <v>112.98594243718831</v>
      </c>
      <c r="AI78" s="59">
        <f>'[8]By company'!$BA$2068-AI79</f>
        <v>98.634911360783804</v>
      </c>
      <c r="AJ78" s="43"/>
      <c r="AK78" s="43"/>
    </row>
    <row r="79" spans="1:37" s="18" customFormat="1">
      <c r="A79" s="26" t="s">
        <v>35</v>
      </c>
      <c r="B79" s="46">
        <f>B33</f>
        <v>-0.88328075709779341</v>
      </c>
      <c r="C79" s="46">
        <f t="shared" ref="C79:AD79" si="52">C33</f>
        <v>-7.3246816796568055</v>
      </c>
      <c r="D79" s="46">
        <f t="shared" si="52"/>
        <v>4.2549939411036348</v>
      </c>
      <c r="E79" s="46">
        <f t="shared" si="52"/>
        <v>-1.1612326004498641</v>
      </c>
      <c r="F79" s="48">
        <f t="shared" si="52"/>
        <v>-6.087207351270763</v>
      </c>
      <c r="G79" s="46">
        <f t="shared" si="52"/>
        <v>1.4081834743770969</v>
      </c>
      <c r="H79" s="46">
        <f t="shared" si="52"/>
        <v>12.814453203426638</v>
      </c>
      <c r="I79" s="46">
        <f t="shared" si="52"/>
        <v>-1.7180014442710672</v>
      </c>
      <c r="J79" s="47">
        <f>J33</f>
        <v>0.94493166405391094</v>
      </c>
      <c r="K79" s="48"/>
      <c r="L79" s="46">
        <f t="shared" ref="L79:X79" si="53">L33</f>
        <v>-1.8957823244609386</v>
      </c>
      <c r="M79" s="46">
        <f t="shared" si="53"/>
        <v>2.0879193191026957</v>
      </c>
      <c r="N79" s="46">
        <f t="shared" si="53"/>
        <v>-1.7534211509371147</v>
      </c>
      <c r="O79" s="46">
        <f t="shared" si="53"/>
        <v>0.40005155584485408</v>
      </c>
      <c r="P79" s="46">
        <f t="shared" si="53"/>
        <v>-1.2690296490800961</v>
      </c>
      <c r="Q79" s="46">
        <f t="shared" si="53"/>
        <v>-1.8468712277229997</v>
      </c>
      <c r="R79" s="46">
        <f t="shared" si="53"/>
        <v>-0.59177483667201614</v>
      </c>
      <c r="S79" s="46">
        <f t="shared" si="53"/>
        <v>-2.4002918361840386</v>
      </c>
      <c r="T79" s="46">
        <f t="shared" si="53"/>
        <v>-5.9593501916577907</v>
      </c>
      <c r="U79" s="46">
        <f t="shared" si="53"/>
        <v>3.7813044708226187</v>
      </c>
      <c r="V79" s="46">
        <f t="shared" si="53"/>
        <v>3.9778642956085264</v>
      </c>
      <c r="W79" s="46">
        <f t="shared" si="53"/>
        <v>-0.39163510039631433</v>
      </c>
      <c r="X79" s="46">
        <f t="shared" si="53"/>
        <v>0.78414454184280658</v>
      </c>
      <c r="Y79" s="46">
        <f t="shared" si="52"/>
        <v>-0.18138197057368188</v>
      </c>
      <c r="Z79" s="46">
        <f>Z33</f>
        <v>5.0816099752712205</v>
      </c>
      <c r="AA79" s="46">
        <f t="shared" si="52"/>
        <v>7.1290806568862592</v>
      </c>
      <c r="AB79" s="46">
        <f t="shared" si="52"/>
        <v>-0.48645598068415552</v>
      </c>
      <c r="AC79" s="46">
        <f t="shared" si="52"/>
        <v>0.35722672553436041</v>
      </c>
      <c r="AD79" s="46">
        <f t="shared" si="52"/>
        <v>2.4226180811922404</v>
      </c>
      <c r="AE79" s="46">
        <f t="shared" si="51"/>
        <v>-4.0113902703135125</v>
      </c>
      <c r="AF79" s="46">
        <f t="shared" ref="AF79:AI79" si="54">AF33</f>
        <v>4.2428270768211291</v>
      </c>
      <c r="AG79" s="46">
        <f t="shared" si="54"/>
        <v>2.8386537503654381</v>
      </c>
      <c r="AH79" s="46">
        <f t="shared" si="54"/>
        <v>-2.6867350886161603</v>
      </c>
      <c r="AI79" s="59">
        <f t="shared" si="54"/>
        <v>-3.4498140745163255</v>
      </c>
      <c r="AJ79" s="43"/>
      <c r="AK79" s="43"/>
    </row>
    <row r="80" spans="1:37" s="66" customFormat="1">
      <c r="A80" s="26"/>
      <c r="B80" s="41">
        <f>B75-SUM(B76:B79)</f>
        <v>0</v>
      </c>
      <c r="C80" s="41">
        <f>C75-SUM(C76:C79)</f>
        <v>1.2751393838470904E-2</v>
      </c>
      <c r="D80" s="41">
        <f>D75-SUM(D76:D79)</f>
        <v>5.8430761623071703E-3</v>
      </c>
      <c r="E80" s="41">
        <f t="shared" ref="E80:G80" si="55">E75-SUM(E76:E79)</f>
        <v>-3.039588136743987E-8</v>
      </c>
      <c r="F80" s="114">
        <f t="shared" si="55"/>
        <v>-0.10538495187722674</v>
      </c>
      <c r="G80" s="113">
        <f t="shared" si="55"/>
        <v>-1.0164291074943321E-4</v>
      </c>
      <c r="H80" s="113">
        <f>H75-SUM(H76:H79)</f>
        <v>-1.4308568040632963E-4</v>
      </c>
      <c r="I80" s="113">
        <f>I75-SUM(I76:I79)</f>
        <v>-3.0695446184836328E-12</v>
      </c>
      <c r="J80" s="117">
        <f>J75-SUM(J76:J79)</f>
        <v>3.8022722037567291E-7</v>
      </c>
      <c r="K80" s="114"/>
      <c r="L80" s="113">
        <f t="shared" ref="L80:AD80" si="56">L75-SUM(L76:L79)</f>
        <v>-8.2476191649050179E-4</v>
      </c>
      <c r="M80" s="113">
        <f t="shared" si="56"/>
        <v>7.4935041364199151E-3</v>
      </c>
      <c r="N80" s="113">
        <f t="shared" si="56"/>
        <v>-3.7882423694384215E-3</v>
      </c>
      <c r="O80" s="113">
        <f t="shared" si="56"/>
        <v>-2.8805302463297267E-3</v>
      </c>
      <c r="P80" s="113">
        <f t="shared" si="56"/>
        <v>-4.1523115717154724E-3</v>
      </c>
      <c r="Q80" s="113">
        <f t="shared" si="56"/>
        <v>-7.4456136744970536E-2</v>
      </c>
      <c r="R80" s="113">
        <f t="shared" si="56"/>
        <v>-7.5975186609866796E-4</v>
      </c>
      <c r="S80" s="113">
        <f t="shared" si="56"/>
        <v>-5.2565533064807823E-3</v>
      </c>
      <c r="T80" s="113">
        <f t="shared" si="56"/>
        <v>9.5673332367596231E-5</v>
      </c>
      <c r="U80" s="113">
        <f t="shared" si="56"/>
        <v>-9.5673337142443415E-5</v>
      </c>
      <c r="V80" s="113">
        <f t="shared" si="56"/>
        <v>9.6658469203703135E-5</v>
      </c>
      <c r="W80" s="113">
        <f t="shared" si="56"/>
        <v>-1.9830137512144574E-4</v>
      </c>
      <c r="X80" s="113">
        <f t="shared" si="56"/>
        <v>1.3926637620897964E-12</v>
      </c>
      <c r="Y80" s="113">
        <f t="shared" si="56"/>
        <v>4.3200998334214091E-12</v>
      </c>
      <c r="Z80" s="113">
        <f t="shared" si="56"/>
        <v>5.0022208597511053E-12</v>
      </c>
      <c r="AA80" s="113">
        <f t="shared" si="56"/>
        <v>8.569143089971476E-4</v>
      </c>
      <c r="AB80" s="113">
        <f t="shared" si="56"/>
        <v>-3.4307096458974229E-4</v>
      </c>
      <c r="AC80" s="113">
        <f t="shared" si="56"/>
        <v>3.2194459421930333E-4</v>
      </c>
      <c r="AD80" s="113">
        <f t="shared" si="56"/>
        <v>-2.6042675813187088E-5</v>
      </c>
      <c r="AE80" s="113">
        <f>AE75-SUM(AE76:AE79)</f>
        <v>4.7169043142503142E-5</v>
      </c>
      <c r="AF80" s="113">
        <f>AF75-SUM(AF76:AF79)</f>
        <v>-3.4997038653727941E-5</v>
      </c>
      <c r="AG80" s="113">
        <f>AG75-SUM(AG76:AG79)</f>
        <v>-2.3780725939559488E-5</v>
      </c>
      <c r="AH80" s="113">
        <f>AH75-SUM(AH76:AH79)</f>
        <v>5.8751207689056173E-5</v>
      </c>
      <c r="AI80" s="115">
        <f>AI75-SUM(AI76:AI79)</f>
        <v>4.0678452251086128E-7</v>
      </c>
      <c r="AJ80" s="43"/>
      <c r="AK80" s="43"/>
    </row>
    <row r="81" spans="1:37" s="18" customFormat="1">
      <c r="A81" s="19" t="s">
        <v>36</v>
      </c>
      <c r="B81" s="46">
        <f t="shared" ref="B81:Z81" si="57">B35</f>
        <v>3055.3610296205165</v>
      </c>
      <c r="C81" s="46">
        <f t="shared" si="57"/>
        <v>6102.1684313384721</v>
      </c>
      <c r="D81" s="46">
        <f t="shared" si="57"/>
        <v>6778.685109531315</v>
      </c>
      <c r="E81" s="46">
        <f t="shared" si="57"/>
        <v>7455.9693847665785</v>
      </c>
      <c r="F81" s="48">
        <f t="shared" si="57"/>
        <v>7509.2737144666353</v>
      </c>
      <c r="G81" s="46">
        <f t="shared" si="57"/>
        <v>6845.2786040171941</v>
      </c>
      <c r="H81" s="46">
        <f t="shared" si="57"/>
        <v>7215.1220239255199</v>
      </c>
      <c r="I81" s="46">
        <f t="shared" si="57"/>
        <v>8438.0660941727037</v>
      </c>
      <c r="J81" s="47">
        <f t="shared" si="57"/>
        <v>10741.009230502443</v>
      </c>
      <c r="K81" s="48"/>
      <c r="L81" s="46">
        <f t="shared" ref="L81:X81" si="58">L35</f>
        <v>1861.8586377773379</v>
      </c>
      <c r="M81" s="46">
        <f t="shared" si="58"/>
        <v>1899.6937990004214</v>
      </c>
      <c r="N81" s="46">
        <f t="shared" si="58"/>
        <v>1877.2696341834057</v>
      </c>
      <c r="O81" s="46">
        <f t="shared" si="58"/>
        <v>1817.1473138054134</v>
      </c>
      <c r="P81" s="46">
        <f t="shared" si="58"/>
        <v>1887.1482057008513</v>
      </c>
      <c r="Q81" s="46">
        <f t="shared" si="58"/>
        <v>1972.3551611329997</v>
      </c>
      <c r="R81" s="46">
        <f t="shared" si="58"/>
        <v>1981.4910508493485</v>
      </c>
      <c r="S81" s="46">
        <f t="shared" si="58"/>
        <v>1668.2792967834357</v>
      </c>
      <c r="T81" s="46">
        <f t="shared" si="58"/>
        <v>1643.6953741709021</v>
      </c>
      <c r="U81" s="46">
        <f t="shared" si="58"/>
        <v>1842.3452437457681</v>
      </c>
      <c r="V81" s="46">
        <f t="shared" si="58"/>
        <v>1763.9337278786243</v>
      </c>
      <c r="W81" s="46">
        <f t="shared" si="58"/>
        <v>1595.3065729086529</v>
      </c>
      <c r="X81" s="46">
        <f t="shared" si="58"/>
        <v>1603.6197107913426</v>
      </c>
      <c r="Y81" s="46">
        <f t="shared" si="57"/>
        <v>1888.740212692057</v>
      </c>
      <c r="Z81" s="46">
        <f t="shared" si="57"/>
        <v>1877.8535087463338</v>
      </c>
      <c r="AA81" s="46">
        <f>AA35</f>
        <v>1844.9085259280391</v>
      </c>
      <c r="AB81" s="46">
        <f>AB35</f>
        <v>2040.9668870113308</v>
      </c>
      <c r="AC81" s="46">
        <f t="shared" ref="AC81:AD81" si="59">AC35</f>
        <v>2088.690547958081</v>
      </c>
      <c r="AD81" s="46">
        <f t="shared" si="59"/>
        <v>2173.5285232848573</v>
      </c>
      <c r="AE81" s="46">
        <f>AE35</f>
        <v>2134.8801359184345</v>
      </c>
      <c r="AF81" s="46">
        <f t="shared" ref="AF81:AI81" si="60">AF35</f>
        <v>2414.0152557526108</v>
      </c>
      <c r="AG81" s="46">
        <f t="shared" si="60"/>
        <v>2618.3808414333807</v>
      </c>
      <c r="AH81" s="46">
        <f t="shared" si="60"/>
        <v>2920.3300635757732</v>
      </c>
      <c r="AI81" s="59">
        <f t="shared" si="60"/>
        <v>2788.283069740678</v>
      </c>
      <c r="AJ81" s="43"/>
      <c r="AK81" s="43"/>
    </row>
    <row r="82" spans="1:37" s="18" customFormat="1">
      <c r="A82" s="26" t="str">
        <f>A76</f>
        <v>America</v>
      </c>
      <c r="B82" s="46">
        <f>'[1]Segment Analysis in THB'!B82/31.701</f>
        <v>629.58266300747607</v>
      </c>
      <c r="C82" s="46">
        <f>'[1]Segment Analysis in THB'!C82/30.4937</f>
        <v>2228.416505179759</v>
      </c>
      <c r="D82" s="46">
        <f>'[2]By company'!$X$556</f>
        <v>2939.6425468333418</v>
      </c>
      <c r="E82" s="46">
        <f>'[2]By company'!$AC$556</f>
        <v>2994.8302401599999</v>
      </c>
      <c r="F82" s="48">
        <f>'[2]By company'!$AH$556</f>
        <v>2775.1071550192751</v>
      </c>
      <c r="G82" s="46">
        <f>'[7]By company'!$AM$618</f>
        <v>2520.0780313761506</v>
      </c>
      <c r="H82" s="46">
        <f>'[7]By company'!$AR$618</f>
        <v>2714.3331304945746</v>
      </c>
      <c r="I82" s="46">
        <f>'[15]By company'!$AW$672</f>
        <v>3163.4996809665495</v>
      </c>
      <c r="J82" s="47">
        <f>'[8]By company'!$BB$797</f>
        <v>4188.2735416768455</v>
      </c>
      <c r="K82" s="48"/>
      <c r="L82" s="46">
        <f>'[2]By company'!$Y$556</f>
        <v>788.17562763000001</v>
      </c>
      <c r="M82" s="46">
        <f>'[2]By company'!$Z$556</f>
        <v>778.30667939000011</v>
      </c>
      <c r="N82" s="46">
        <f>'[2]By company'!$AA$556</f>
        <v>748.20748497000011</v>
      </c>
      <c r="O82" s="46">
        <f>'[2]By company'!$AB$556</f>
        <v>680.1404481699999</v>
      </c>
      <c r="P82" s="46">
        <f>'[2]By company'!$AD$556</f>
        <v>718.98068997633527</v>
      </c>
      <c r="Q82" s="46">
        <f>'[2]By company'!$AE$556</f>
        <v>736.85536128665331</v>
      </c>
      <c r="R82" s="46">
        <f>'[2]By company'!$AF$556</f>
        <v>719.17938714628713</v>
      </c>
      <c r="S82" s="46">
        <f>'[2]By company'!$AG$556</f>
        <v>600.09171661000016</v>
      </c>
      <c r="T82" s="46">
        <f>'[7]By company'!AI618</f>
        <v>559.62567394996643</v>
      </c>
      <c r="U82" s="46">
        <f>'[7]By company'!AJ618</f>
        <v>675.71153276272912</v>
      </c>
      <c r="V82" s="46">
        <f>'[7]By company'!AK618</f>
        <v>708.44410554492151</v>
      </c>
      <c r="W82" s="46">
        <f>'[7]By company'!AL618</f>
        <v>576.2967191185337</v>
      </c>
      <c r="X82" s="46">
        <f>'[5]By company'!$AN$618</f>
        <v>586.6600232483222</v>
      </c>
      <c r="Y82" s="46">
        <f>'[16]By company'!$AO$618</f>
        <v>663.63720815339639</v>
      </c>
      <c r="Z82" s="46">
        <f>'[6]By company'!$AP$618</f>
        <v>727.31531170370738</v>
      </c>
      <c r="AA82" s="46">
        <f>'[7]By company'!$AQ$618</f>
        <v>736.72056022703669</v>
      </c>
      <c r="AB82" s="46">
        <f>'[9]By company'!$AS$618</f>
        <v>775.52507163010011</v>
      </c>
      <c r="AC82" s="46">
        <f>'[10]By company'!$AT$630</f>
        <v>797.89224775929915</v>
      </c>
      <c r="AD82" s="46">
        <f>'[11]By company'!$AU$652</f>
        <v>808.13489435872543</v>
      </c>
      <c r="AE82" s="46">
        <f t="shared" ref="AE82:AE84" si="61">I82-AB82-AC82-AD82</f>
        <v>781.94746721842466</v>
      </c>
      <c r="AF82" s="46">
        <f>'[8]By company'!$AX$797</f>
        <v>875.03653698961693</v>
      </c>
      <c r="AG82" s="46">
        <f>'[8]By company'!$AY$797</f>
        <v>993.03603625121298</v>
      </c>
      <c r="AH82" s="46">
        <f>'[8]By company'!$AZ$797</f>
        <v>1197.0343718961644</v>
      </c>
      <c r="AI82" s="59">
        <f>'[8]By company'!$BA$797</f>
        <v>1123.1665965398522</v>
      </c>
      <c r="AJ82" s="43"/>
      <c r="AK82" s="43"/>
    </row>
    <row r="83" spans="1:37" s="18" customFormat="1">
      <c r="A83" s="26" t="str">
        <f>A77</f>
        <v>Europe, Middle East &amp; Africa (EMEA)</v>
      </c>
      <c r="B83" s="46">
        <f>'[1]Segment Analysis in THB'!B83/31.701</f>
        <v>879.28292482886968</v>
      </c>
      <c r="C83" s="46">
        <f>'[1]Segment Analysis in THB'!C83/30.4967</f>
        <v>1353.9117511074969</v>
      </c>
      <c r="D83" s="46">
        <f>'[2]By company'!$X$555</f>
        <v>1582.2980487991938</v>
      </c>
      <c r="E83" s="46">
        <f>'[2]By company'!$AC$555</f>
        <v>1887.7082992288531</v>
      </c>
      <c r="F83" s="48">
        <f>'[2]By company'!$AH$555</f>
        <v>2210.1214307197247</v>
      </c>
      <c r="G83" s="46">
        <f>'[7]By company'!$AM$617</f>
        <v>2072.6291792216161</v>
      </c>
      <c r="H83" s="46">
        <f>'[7]By company'!$AR$617</f>
        <v>2300.146257114649</v>
      </c>
      <c r="I83" s="46">
        <f>'[15]By company'!$AW$671</f>
        <v>2840.2873717693869</v>
      </c>
      <c r="J83" s="47">
        <f>'[8]By company'!$BB$796</f>
        <v>3502.3101266174158</v>
      </c>
      <c r="K83" s="48"/>
      <c r="L83" s="46">
        <f>'[2]By company'!$Y$555</f>
        <v>455.37404693000008</v>
      </c>
      <c r="M83" s="46">
        <f>'[2]By company'!$Z$555</f>
        <v>484.89340971000001</v>
      </c>
      <c r="N83" s="46">
        <f>'[2]By company'!$AA$555</f>
        <v>470.78976732999985</v>
      </c>
      <c r="O83" s="46">
        <f>'[2]By company'!$AB$555</f>
        <v>476.65107525885321</v>
      </c>
      <c r="P83" s="46">
        <f>'[2]By company'!$AD$555</f>
        <v>532.93625747503449</v>
      </c>
      <c r="Q83" s="46">
        <f>'[2]By company'!$AE$555</f>
        <v>587.897576465366</v>
      </c>
      <c r="R83" s="46">
        <f>'[2]By company'!$AF$555</f>
        <v>588.8075018193241</v>
      </c>
      <c r="S83" s="46">
        <f>'[2]By company'!$AG$555</f>
        <v>500.48009495999997</v>
      </c>
      <c r="T83" s="46">
        <f>'[7]By company'!AI617</f>
        <v>535.61234674784077</v>
      </c>
      <c r="U83" s="46">
        <f>'[7]By company'!AJ617</f>
        <v>550.61959777100537</v>
      </c>
      <c r="V83" s="46">
        <f>'[7]By company'!AK617</f>
        <v>507.86978400069376</v>
      </c>
      <c r="W83" s="46">
        <f>'[7]By company'!AL617</f>
        <v>478.52745070207629</v>
      </c>
      <c r="X83" s="46">
        <f>'[5]By company'!$AN$617</f>
        <v>483.2373484050687</v>
      </c>
      <c r="Y83" s="46">
        <f>'[16]By company'!$AO$617</f>
        <v>642.48842441127999</v>
      </c>
      <c r="Z83" s="46">
        <f>'[6]By company'!$AP$617</f>
        <v>598.06706457081748</v>
      </c>
      <c r="AA83" s="46">
        <f>'[7]By company'!$AQ$617</f>
        <v>576.35341972748336</v>
      </c>
      <c r="AB83" s="46">
        <f>'[9]By company'!$AS$617</f>
        <v>657.5700415216553</v>
      </c>
      <c r="AC83" s="46">
        <f>'[10]By company'!$AT$629</f>
        <v>712.85777126490063</v>
      </c>
      <c r="AD83" s="46">
        <f>'[11]By company'!$AU$651</f>
        <v>753.88639997367238</v>
      </c>
      <c r="AE83" s="46">
        <f t="shared" si="61"/>
        <v>715.97315900915862</v>
      </c>
      <c r="AF83" s="46">
        <f>'[8]By company'!$AX$796</f>
        <v>844.37305814656395</v>
      </c>
      <c r="AG83" s="46">
        <f>'[8]By company'!$AY$796</f>
        <v>880.40197696440077</v>
      </c>
      <c r="AH83" s="46">
        <f>'[8]By company'!$AZ$796</f>
        <v>956.09576136377837</v>
      </c>
      <c r="AI83" s="59">
        <f>'[8]By company'!$BA$796</f>
        <v>821.43933014267282</v>
      </c>
      <c r="AJ83" s="43"/>
      <c r="AK83" s="43"/>
    </row>
    <row r="84" spans="1:37" s="18" customFormat="1">
      <c r="A84" s="26" t="str">
        <f>A78</f>
        <v>Asia</v>
      </c>
      <c r="B84" s="46">
        <f>'[1]Segment Analysis in THB'!B84/31.701</f>
        <v>1546.4944121636549</v>
      </c>
      <c r="C84" s="46">
        <f>'[1]Segment Analysis in THB'!C84/30.4967</f>
        <v>2520.0630671187391</v>
      </c>
      <c r="D84" s="46">
        <f>'[2]By company'!$X$554</f>
        <v>2256.744556119274</v>
      </c>
      <c r="E84" s="46">
        <f>'[2]By company'!$AC$554</f>
        <v>2573.4308553279434</v>
      </c>
      <c r="F84" s="48">
        <f>'[2]By company'!$AH$554</f>
        <v>2524.0388060664</v>
      </c>
      <c r="G84" s="46">
        <f>'[7]By company'!$AM$616</f>
        <v>2252.5726016019107</v>
      </c>
      <c r="H84" s="46">
        <f>'[7]By company'!$AR$616</f>
        <v>2200.6439595972492</v>
      </c>
      <c r="I84" s="46">
        <f>'[15]By company'!$AW$670</f>
        <v>2434.2790542132238</v>
      </c>
      <c r="J84" s="47">
        <f>'[8]By company'!$BB$795</f>
        <v>3050.4255611136828</v>
      </c>
      <c r="K84" s="48"/>
      <c r="L84" s="46">
        <f>'[2]By company'!$Y$554</f>
        <v>618.30846801000087</v>
      </c>
      <c r="M84" s="46">
        <f>'[2]By company'!$Z$554</f>
        <v>636.49421589999974</v>
      </c>
      <c r="N84" s="46">
        <f>'[2]By company'!$AA$554</f>
        <v>658.27236723999897</v>
      </c>
      <c r="O84" s="46">
        <f>'[2]By company'!$AB$554</f>
        <v>660.35580417794313</v>
      </c>
      <c r="P84" s="46">
        <f>'[2]By company'!$AD$554</f>
        <v>635.23106453182231</v>
      </c>
      <c r="Q84" s="46">
        <f>'[2]By company'!$AE$554</f>
        <v>647.59782769798096</v>
      </c>
      <c r="R84" s="46">
        <f>'[2]By company'!$AF$554</f>
        <v>673.49837886438877</v>
      </c>
      <c r="S84" s="46">
        <f>'[2]By company'!$AG$554</f>
        <v>567.7115349722078</v>
      </c>
      <c r="T84" s="46">
        <f>'[7]By company'!AI616</f>
        <v>548.45632560812396</v>
      </c>
      <c r="U84" s="46">
        <f>'[7]By company'!AJ616</f>
        <v>616.01513606546996</v>
      </c>
      <c r="V84" s="46">
        <f>'[7]By company'!AK616</f>
        <v>547.61873684027398</v>
      </c>
      <c r="W84" s="46">
        <f>'[7]By company'!AL616</f>
        <v>540.48240308804316</v>
      </c>
      <c r="X84" s="46">
        <f>'[5]By company'!$AN$616</f>
        <v>533.72233913795196</v>
      </c>
      <c r="Y84" s="46">
        <f>'[16]By company'!$AO$616</f>
        <v>582.61458012738058</v>
      </c>
      <c r="Z84" s="46">
        <f>'[6]By company'!$AP$616</f>
        <v>552.4711324718088</v>
      </c>
      <c r="AA84" s="46">
        <f>'[7]By company'!$AQ$616</f>
        <v>531.83590786010814</v>
      </c>
      <c r="AB84" s="46">
        <f>'[9]By company'!$AS$616</f>
        <v>607.87448660532414</v>
      </c>
      <c r="AC84" s="46">
        <f>'[10]By company'!$AT$628</f>
        <v>577.93782238172253</v>
      </c>
      <c r="AD84" s="46">
        <f>'[11]By company'!$AU$650</f>
        <v>611.50724732789581</v>
      </c>
      <c r="AE84" s="46">
        <f t="shared" si="61"/>
        <v>636.95949789828137</v>
      </c>
      <c r="AF84" s="46">
        <f>'[8]By company'!$AX$795</f>
        <v>694.60565479033119</v>
      </c>
      <c r="AG84" s="46">
        <f>'[8]By company'!$AY$795</f>
        <v>744.94284780898886</v>
      </c>
      <c r="AH84" s="46">
        <f>'[8]By company'!$AZ$795</f>
        <v>767.19991637307567</v>
      </c>
      <c r="AI84" s="59">
        <f>'[8]By company'!$BA$795</f>
        <v>843.67714214128773</v>
      </c>
      <c r="AJ84" s="43"/>
      <c r="AK84" s="43"/>
    </row>
    <row r="85" spans="1:37" s="66" customFormat="1">
      <c r="A85" s="26" t="s">
        <v>38</v>
      </c>
      <c r="B85" s="41">
        <f>B81-SUM(B82:B84)</f>
        <v>1.0296205159647798E-3</v>
      </c>
      <c r="C85" s="41">
        <f>C81-SUM(C82:C84)</f>
        <v>-0.22289206752247992</v>
      </c>
      <c r="D85" s="41">
        <f>D81-SUM(D82:D84)</f>
        <v>-4.2220494833600242E-5</v>
      </c>
      <c r="E85" s="41">
        <f t="shared" ref="E85:G85" si="62">E81-SUM(E82:E84)</f>
        <v>-9.9502176453825086E-6</v>
      </c>
      <c r="F85" s="114">
        <f t="shared" si="62"/>
        <v>6.3226612355720135E-3</v>
      </c>
      <c r="G85" s="113">
        <f t="shared" si="62"/>
        <v>-1.2081824834240251E-3</v>
      </c>
      <c r="H85" s="113">
        <f>H81-SUM(H82:H84)</f>
        <v>-1.3232809524197364E-3</v>
      </c>
      <c r="I85" s="113">
        <f>I81-SUM(I82:I84)</f>
        <v>-1.2776456060237251E-5</v>
      </c>
      <c r="J85" s="117">
        <f>J81-SUM(J82:J84)</f>
        <v>1.0944986570393667E-6</v>
      </c>
      <c r="K85" s="114"/>
      <c r="L85" s="113">
        <f t="shared" ref="L85:AH85" si="63">L81-SUM(L82:L84)</f>
        <v>4.9520733705321618E-4</v>
      </c>
      <c r="M85" s="113">
        <f t="shared" si="63"/>
        <v>-5.0599957853592059E-4</v>
      </c>
      <c r="N85" s="113">
        <f t="shared" si="63"/>
        <v>1.4643406757386401E-5</v>
      </c>
      <c r="O85" s="113">
        <f t="shared" si="63"/>
        <v>-1.3801382692690822E-5</v>
      </c>
      <c r="P85" s="113">
        <f t="shared" si="63"/>
        <v>1.9371765938558383E-4</v>
      </c>
      <c r="Q85" s="113">
        <f t="shared" si="63"/>
        <v>4.3956829993021529E-3</v>
      </c>
      <c r="R85" s="113">
        <f t="shared" si="63"/>
        <v>5.7830193484278425E-3</v>
      </c>
      <c r="S85" s="113">
        <f t="shared" si="63"/>
        <v>-4.0497587722256867E-3</v>
      </c>
      <c r="T85" s="113">
        <f t="shared" si="63"/>
        <v>1.0278649708652665E-3</v>
      </c>
      <c r="U85" s="113">
        <f t="shared" si="63"/>
        <v>-1.0228534363250219E-3</v>
      </c>
      <c r="V85" s="113">
        <f t="shared" si="63"/>
        <v>1.1014927349606296E-3</v>
      </c>
      <c r="W85" s="113">
        <f t="shared" si="63"/>
        <v>0</v>
      </c>
      <c r="X85" s="104">
        <f t="shared" si="63"/>
        <v>0</v>
      </c>
      <c r="Y85" s="113">
        <f t="shared" si="63"/>
        <v>0</v>
      </c>
      <c r="Z85" s="104">
        <f t="shared" si="63"/>
        <v>0</v>
      </c>
      <c r="AA85" s="113">
        <f t="shared" si="63"/>
        <v>-1.3618865889384324E-3</v>
      </c>
      <c r="AB85" s="113">
        <f t="shared" si="63"/>
        <v>-2.7127457487949869E-3</v>
      </c>
      <c r="AC85" s="113">
        <f t="shared" si="63"/>
        <v>2.7065521585427632E-3</v>
      </c>
      <c r="AD85" s="113">
        <f t="shared" si="63"/>
        <v>-1.8375436411588453E-5</v>
      </c>
      <c r="AE85" s="113">
        <f t="shared" si="63"/>
        <v>1.1792569694080157E-5</v>
      </c>
      <c r="AF85" s="113">
        <f t="shared" si="63"/>
        <v>5.8260984587832354E-6</v>
      </c>
      <c r="AG85" s="113">
        <f t="shared" si="63"/>
        <v>-1.9591222098824801E-5</v>
      </c>
      <c r="AH85" s="113">
        <f t="shared" si="63"/>
        <v>1.3942754776508082E-5</v>
      </c>
      <c r="AI85" s="115">
        <f>AI81-SUM(AI82:AI84)</f>
        <v>9.1686524683609605E-7</v>
      </c>
      <c r="AJ85" s="43"/>
      <c r="AK85" s="43"/>
    </row>
    <row r="86" spans="1:37" s="18" customFormat="1" ht="25.5">
      <c r="A86" s="12" t="s">
        <v>47</v>
      </c>
      <c r="B86" s="13"/>
      <c r="C86" s="13"/>
      <c r="D86" s="13"/>
      <c r="E86" s="13"/>
      <c r="F86" s="122"/>
      <c r="G86" s="13"/>
      <c r="H86" s="13"/>
      <c r="I86" s="13"/>
      <c r="J86" s="47"/>
      <c r="K86" s="48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49"/>
      <c r="AJ86" s="43"/>
      <c r="AK86" s="43"/>
    </row>
    <row r="87" spans="1:37" s="18" customFormat="1">
      <c r="A87" s="19" t="s">
        <v>48</v>
      </c>
      <c r="B87" s="46">
        <f t="shared" ref="B87:J87" si="64">B35</f>
        <v>3055.3610296205165</v>
      </c>
      <c r="C87" s="46">
        <f t="shared" si="64"/>
        <v>6102.1684313384721</v>
      </c>
      <c r="D87" s="46">
        <f t="shared" si="64"/>
        <v>6778.685109531315</v>
      </c>
      <c r="E87" s="46">
        <f t="shared" si="64"/>
        <v>7455.9693847665785</v>
      </c>
      <c r="F87" s="48">
        <f t="shared" si="64"/>
        <v>7509.2737144666353</v>
      </c>
      <c r="G87" s="46">
        <f t="shared" si="64"/>
        <v>6845.2786040171941</v>
      </c>
      <c r="H87" s="46">
        <f t="shared" si="64"/>
        <v>7215.1220239255199</v>
      </c>
      <c r="I87" s="46">
        <f t="shared" si="64"/>
        <v>8438.0660941727037</v>
      </c>
      <c r="J87" s="47">
        <f t="shared" si="64"/>
        <v>10741.009230502443</v>
      </c>
      <c r="K87" s="48"/>
      <c r="L87" s="46">
        <f t="shared" ref="L87:Z87" si="65">L35</f>
        <v>1861.8586377773379</v>
      </c>
      <c r="M87" s="46">
        <f t="shared" si="65"/>
        <v>1899.6937990004214</v>
      </c>
      <c r="N87" s="46">
        <f t="shared" si="65"/>
        <v>1877.2696341834057</v>
      </c>
      <c r="O87" s="46">
        <f t="shared" si="65"/>
        <v>1817.1473138054134</v>
      </c>
      <c r="P87" s="46">
        <f t="shared" si="65"/>
        <v>1887.1482057008513</v>
      </c>
      <c r="Q87" s="46">
        <f t="shared" si="65"/>
        <v>1972.3551611329997</v>
      </c>
      <c r="R87" s="46">
        <f t="shared" si="65"/>
        <v>1981.4910508493485</v>
      </c>
      <c r="S87" s="46">
        <f t="shared" si="65"/>
        <v>1668.2792967834357</v>
      </c>
      <c r="T87" s="46">
        <f t="shared" si="65"/>
        <v>1643.6953741709021</v>
      </c>
      <c r="U87" s="46">
        <f t="shared" si="65"/>
        <v>1842.3452437457681</v>
      </c>
      <c r="V87" s="46">
        <f t="shared" si="65"/>
        <v>1763.9337278786243</v>
      </c>
      <c r="W87" s="46">
        <f t="shared" si="65"/>
        <v>1595.3065729086529</v>
      </c>
      <c r="X87" s="46">
        <f t="shared" si="65"/>
        <v>1603.6197107913426</v>
      </c>
      <c r="Y87" s="46">
        <f t="shared" si="65"/>
        <v>1888.740212692057</v>
      </c>
      <c r="Z87" s="46">
        <f t="shared" si="65"/>
        <v>1877.8535087463338</v>
      </c>
      <c r="AA87" s="46">
        <f>AA35</f>
        <v>1844.9085259280391</v>
      </c>
      <c r="AB87" s="46">
        <f>AB35</f>
        <v>2040.9668870113308</v>
      </c>
      <c r="AC87" s="46">
        <f t="shared" ref="AC87:AI87" si="66">AC35</f>
        <v>2088.690547958081</v>
      </c>
      <c r="AD87" s="46">
        <f t="shared" si="66"/>
        <v>2173.5285232848573</v>
      </c>
      <c r="AE87" s="46">
        <f t="shared" si="66"/>
        <v>2134.8801359184345</v>
      </c>
      <c r="AF87" s="46">
        <f t="shared" si="66"/>
        <v>2414.0152557526108</v>
      </c>
      <c r="AG87" s="46">
        <f t="shared" si="66"/>
        <v>2618.3808414333807</v>
      </c>
      <c r="AH87" s="46">
        <f t="shared" si="66"/>
        <v>2920.3300635757732</v>
      </c>
      <c r="AI87" s="49">
        <f t="shared" si="66"/>
        <v>2788.283069740678</v>
      </c>
      <c r="AJ87" s="43"/>
      <c r="AK87" s="43"/>
    </row>
    <row r="88" spans="1:37" s="18" customFormat="1">
      <c r="A88" s="26" t="s">
        <v>49</v>
      </c>
      <c r="B88" s="46">
        <v>438.74688419114869</v>
      </c>
      <c r="C88" s="46">
        <v>504.89914502712094</v>
      </c>
      <c r="D88" s="46">
        <v>480.0891399836234</v>
      </c>
      <c r="E88" s="46">
        <v>551.01907260481028</v>
      </c>
      <c r="F88" s="48">
        <v>463.43802759133393</v>
      </c>
      <c r="G88" s="46">
        <f>'[7]Conso USD'!$H$127</f>
        <v>431.17697469643218</v>
      </c>
      <c r="H88" s="46">
        <f>'[7]Conso USD'!$G$127</f>
        <v>419.07920313729392</v>
      </c>
      <c r="I88" s="46">
        <f>'[15]Conso USD'!$G$127</f>
        <v>525.22976237782541</v>
      </c>
      <c r="J88" s="47">
        <f>'[8]Conso USD'!$G$127</f>
        <v>642.96605604588513</v>
      </c>
      <c r="K88" s="48"/>
      <c r="L88" s="46">
        <v>148.22740615352095</v>
      </c>
      <c r="M88" s="46">
        <v>140.25197130324611</v>
      </c>
      <c r="N88" s="46">
        <v>135.54162489254406</v>
      </c>
      <c r="O88" s="46">
        <v>126.99807025549916</v>
      </c>
      <c r="P88" s="46">
        <v>119.74823298287747</v>
      </c>
      <c r="Q88" s="46">
        <v>126.13385893690123</v>
      </c>
      <c r="R88" s="46">
        <v>115.3947099659643</v>
      </c>
      <c r="S88" s="46">
        <v>102.16122570559094</v>
      </c>
      <c r="T88" s="46">
        <f>'[7]Conso USD'!$AK$127</f>
        <v>98.289111875058254</v>
      </c>
      <c r="U88" s="46">
        <f>'[7]Conso USD'!$Y$127</f>
        <v>119.1988443053407</v>
      </c>
      <c r="V88" s="46">
        <f>'[7]Conso USD'!$M$127</f>
        <v>104.88902389830322</v>
      </c>
      <c r="W88" s="46">
        <f>'[7]Conso USD'!$D$127</f>
        <v>108.79999461773002</v>
      </c>
      <c r="X88" s="46">
        <f>'[5]Conso USD'!$B$127</f>
        <v>102.8017286534303</v>
      </c>
      <c r="Y88" s="46">
        <f>'[16]Conso USD'!$B$127</f>
        <v>112.06673770517727</v>
      </c>
      <c r="Z88" s="46">
        <f>'[6]Conso USD'!$B$127</f>
        <v>104.19100502142646</v>
      </c>
      <c r="AA88" s="46">
        <f>'[7]Conso USD'!$B$127</f>
        <v>100.01973175725988</v>
      </c>
      <c r="AB88" s="46">
        <f>'[9]Conso USD'!$B$127</f>
        <v>133.31510392951586</v>
      </c>
      <c r="AC88" s="46">
        <f>'[10]Conso USD'!$B$127</f>
        <v>129.76904885180156</v>
      </c>
      <c r="AD88" s="46">
        <f>'[11]Conso USD'!$B$127</f>
        <v>130.1996957977513</v>
      </c>
      <c r="AE88" s="46">
        <f t="shared" ref="AE88:AE92" si="67">I88-AB88-AC88-AD88</f>
        <v>131.94591379875664</v>
      </c>
      <c r="AF88" s="46">
        <f>'[12]Conso USD'!$B$127</f>
        <v>158.89969835936648</v>
      </c>
      <c r="AG88" s="46">
        <f>'[13]Conso USD'!$B$127</f>
        <v>162.44109885163692</v>
      </c>
      <c r="AH88" s="46">
        <f>'[14]Conso USD'!$B$127</f>
        <v>157.63032702540625</v>
      </c>
      <c r="AI88" s="49">
        <f>'[8]Conso USD'!$B$127</f>
        <v>163.99493180947547</v>
      </c>
      <c r="AJ88" s="43"/>
      <c r="AK88" s="43"/>
    </row>
    <row r="89" spans="1:37" s="18" customFormat="1">
      <c r="A89" s="26" t="s">
        <v>50</v>
      </c>
      <c r="B89" s="46">
        <v>771.19339644082652</v>
      </c>
      <c r="C89" s="46">
        <v>1448.5679481095922</v>
      </c>
      <c r="D89" s="46">
        <v>1360.3462620784508</v>
      </c>
      <c r="E89" s="46">
        <v>1409.0496913400821</v>
      </c>
      <c r="F89" s="48">
        <v>1532.6322489802908</v>
      </c>
      <c r="G89" s="46">
        <f>SUM('[7]Conso USD'!$H$128:$H$130)</f>
        <v>1315.6249018345834</v>
      </c>
      <c r="H89" s="46">
        <f>SUM('[7]Conso USD'!$G$128:$G$130)</f>
        <v>1408.5695673390453</v>
      </c>
      <c r="I89" s="46">
        <f>SUM('[15]Conso USD'!$G$128:$G$130)</f>
        <v>1548.19686558176</v>
      </c>
      <c r="J89" s="47">
        <f>SUM('[8]Conso USD'!$G$128:$G$130)</f>
        <v>2078.4777492379358</v>
      </c>
      <c r="K89" s="48"/>
      <c r="L89" s="46">
        <v>337.73539215374706</v>
      </c>
      <c r="M89" s="46">
        <v>329.99187510725005</v>
      </c>
      <c r="N89" s="46">
        <v>370.95181461429797</v>
      </c>
      <c r="O89" s="46">
        <v>370.37060946478709</v>
      </c>
      <c r="P89" s="46">
        <v>351.11212704383826</v>
      </c>
      <c r="Q89" s="46">
        <v>401.06250093331448</v>
      </c>
      <c r="R89" s="46">
        <v>417.64664507559712</v>
      </c>
      <c r="S89" s="46">
        <v>362.81097592754088</v>
      </c>
      <c r="T89" s="46">
        <f>SUM('[7]Conso USD'!$AK$128:$AK$130)</f>
        <v>330.87514572011872</v>
      </c>
      <c r="U89" s="46">
        <f>SUM('[7]Conso USD'!$Y$128:$Y$130)</f>
        <v>373.03823551893169</v>
      </c>
      <c r="V89" s="46">
        <f>SUM('[7]Conso USD'!$M$128:$M$130)</f>
        <v>312.24386303598533</v>
      </c>
      <c r="W89" s="46">
        <f>SUM('[7]Conso USD'!$D$128:$D$130)</f>
        <v>299.46765755954755</v>
      </c>
      <c r="X89" s="46">
        <f>SUM('[5]Conso USD'!$B$128:$B$130)</f>
        <v>318.78566859369346</v>
      </c>
      <c r="Y89" s="46">
        <f>SUM('[16]Conso USD'!$B$128:$B$130)</f>
        <v>366.91220467463404</v>
      </c>
      <c r="Z89" s="46">
        <f>SUM('[6]Conso USD'!$B$128:$B$130)</f>
        <v>379.91676887811605</v>
      </c>
      <c r="AA89" s="46">
        <f>SUM('[7]Conso USD'!$B$128:$B$130)</f>
        <v>342.95492519260188</v>
      </c>
      <c r="AB89" s="46">
        <f>SUM('[9]Conso USD'!$B$128:$B$130)</f>
        <v>378.12999088704146</v>
      </c>
      <c r="AC89" s="46">
        <f>SUM('[10]Conso USD'!$B$128:$B$130)</f>
        <v>361.25376038047705</v>
      </c>
      <c r="AD89" s="46">
        <f>SUM('[11]Conso USD'!$B$128:$B$130)</f>
        <v>397.33747297878654</v>
      </c>
      <c r="AE89" s="46">
        <f t="shared" si="67"/>
        <v>411.47564133545495</v>
      </c>
      <c r="AF89" s="46">
        <f>SUM('[12]Conso USD'!$B$128:$B$130)</f>
        <v>456.02723658702655</v>
      </c>
      <c r="AG89" s="46">
        <f>'[13]Conso USD'!$B$128+'[13]Conso USD'!$B$129+'[13]Conso USD'!$B$130</f>
        <v>511.01615967967439</v>
      </c>
      <c r="AH89" s="46">
        <f>'[14]Conso USD'!$B$128+'[14]Conso USD'!$B$129+'[14]Conso USD'!$B$130</f>
        <v>569.2079341970973</v>
      </c>
      <c r="AI89" s="49">
        <f>'[8]Conso USD'!$B$128+'[8]Conso USD'!$B$129+'[8]Conso USD'!$B$130</f>
        <v>542.22641877413764</v>
      </c>
      <c r="AJ89" s="43"/>
      <c r="AK89" s="43"/>
    </row>
    <row r="90" spans="1:37" s="18" customFormat="1">
      <c r="A90" s="26" t="s">
        <v>51</v>
      </c>
      <c r="B90" s="46">
        <v>641.52328946159889</v>
      </c>
      <c r="C90" s="46">
        <v>2028.9871734752546</v>
      </c>
      <c r="D90" s="46">
        <v>2715.2577776121816</v>
      </c>
      <c r="E90" s="46">
        <v>2847.8742177219528</v>
      </c>
      <c r="F90" s="48">
        <v>2597.2550342576924</v>
      </c>
      <c r="G90" s="46">
        <f>'[7]Conso USD'!$H$131</f>
        <v>2421.4741358508322</v>
      </c>
      <c r="H90" s="46">
        <f>'[7]Conso USD'!$G$131</f>
        <v>2679.3119850252119</v>
      </c>
      <c r="I90" s="46">
        <f>'[15]Conso USD'!$G$131</f>
        <v>3111.0293620780117</v>
      </c>
      <c r="J90" s="47">
        <f>'[8]Conso USD'!$G$131</f>
        <v>3861.7264649826216</v>
      </c>
      <c r="K90" s="48"/>
      <c r="L90" s="46">
        <v>737.06668022468273</v>
      </c>
      <c r="M90" s="46">
        <v>715.46840175222553</v>
      </c>
      <c r="N90" s="46">
        <v>715.33080873504832</v>
      </c>
      <c r="O90" s="46">
        <v>680.00832700999626</v>
      </c>
      <c r="P90" s="46">
        <v>686.20369169596268</v>
      </c>
      <c r="Q90" s="46">
        <v>697.33526755338778</v>
      </c>
      <c r="R90" s="46">
        <v>670.01719119277709</v>
      </c>
      <c r="S90" s="46">
        <v>543.69888381556484</v>
      </c>
      <c r="T90" s="46">
        <f>'[7]Conso USD'!AK131</f>
        <v>542.29090107080719</v>
      </c>
      <c r="U90" s="46">
        <f>'[7]Conso USD'!Y131</f>
        <v>631.53528626611433</v>
      </c>
      <c r="V90" s="46">
        <f>'[7]Conso USD'!M131</f>
        <v>674.2169490690701</v>
      </c>
      <c r="W90" s="46">
        <f>'[7]Conso USD'!D131</f>
        <v>573.43099944484061</v>
      </c>
      <c r="X90" s="46">
        <f>'[5]Conso USD'!$B$131</f>
        <v>580.01536341336362</v>
      </c>
      <c r="Y90" s="46">
        <f>'[16]Conso USD'!$B$131</f>
        <v>659.88555392900105</v>
      </c>
      <c r="Z90" s="46">
        <f>'[6]Conso USD'!$B$131</f>
        <v>717.89060928297681</v>
      </c>
      <c r="AA90" s="46">
        <f>'[7]Conso USD'!$B$131</f>
        <v>721.52045839987045</v>
      </c>
      <c r="AB90" s="46">
        <f>'[9]Conso USD'!$B$131</f>
        <v>776.80710316426416</v>
      </c>
      <c r="AC90" s="46">
        <f>'[10]Conso USD'!$B$131</f>
        <v>790.13648768047892</v>
      </c>
      <c r="AD90" s="46">
        <f>'[11]Conso USD'!$B$131</f>
        <v>786.01152949885272</v>
      </c>
      <c r="AE90" s="46">
        <f t="shared" si="67"/>
        <v>758.07424173441564</v>
      </c>
      <c r="AF90" s="46">
        <f>'[12]Conso USD'!$B$131</f>
        <v>865.09761410514363</v>
      </c>
      <c r="AG90" s="46">
        <f>'[13]Conso USD'!$B$131</f>
        <v>938.54554072382132</v>
      </c>
      <c r="AH90" s="46">
        <f>'[14]Conso USD'!$B$131</f>
        <v>1101.5478953159425</v>
      </c>
      <c r="AI90" s="49">
        <f>'[8]Conso USD'!$B$131</f>
        <v>956.53541483771414</v>
      </c>
      <c r="AJ90" s="43"/>
      <c r="AK90" s="43"/>
    </row>
    <row r="91" spans="1:37" s="18" customFormat="1">
      <c r="A91" s="63" t="s">
        <v>52</v>
      </c>
      <c r="B91" s="46">
        <v>984.95935261648299</v>
      </c>
      <c r="C91" s="46">
        <v>1561.6670385004377</v>
      </c>
      <c r="D91" s="46">
        <v>1633.9006986837833</v>
      </c>
      <c r="E91" s="46">
        <v>1914.7529898006758</v>
      </c>
      <c r="F91" s="48">
        <v>2175.362442187929</v>
      </c>
      <c r="G91" s="46">
        <f>'[7]Conso USD'!$H$132</f>
        <v>2059.8473332435547</v>
      </c>
      <c r="H91" s="46">
        <f>'[7]Conso USD'!$G$132</f>
        <v>2194.4868864249288</v>
      </c>
      <c r="I91" s="46">
        <f>'[15]Conso USD'!$G$132</f>
        <v>2713.4178627839319</v>
      </c>
      <c r="J91" s="47">
        <f>'[8]Conso USD'!$G$132</f>
        <v>3118.8974645014969</v>
      </c>
      <c r="K91" s="48"/>
      <c r="L91" s="46">
        <v>464.33970404268615</v>
      </c>
      <c r="M91" s="46">
        <v>513.01829469106542</v>
      </c>
      <c r="N91" s="46">
        <v>483.57648638925014</v>
      </c>
      <c r="O91" s="46">
        <v>453.81850467767413</v>
      </c>
      <c r="P91" s="46">
        <v>547.61642546934877</v>
      </c>
      <c r="Q91" s="46">
        <v>584.0649886764495</v>
      </c>
      <c r="R91" s="46">
        <v>572.7545045188017</v>
      </c>
      <c r="S91" s="46">
        <v>470.92652352332902</v>
      </c>
      <c r="T91" s="46">
        <f>'[7]Conso USD'!AK132</f>
        <v>557.22175263816473</v>
      </c>
      <c r="U91" s="46">
        <f>'[7]Conso USD'!Y132</f>
        <v>534.71323603625649</v>
      </c>
      <c r="V91" s="46">
        <f>'[7]Conso USD'!M132</f>
        <v>497.82607690161274</v>
      </c>
      <c r="W91" s="46">
        <f>'[7]Conso USD'!D132</f>
        <v>470.08626766752059</v>
      </c>
      <c r="X91" s="46">
        <f>'[5]Conso USD'!$B$132</f>
        <v>483.38760602768599</v>
      </c>
      <c r="Y91" s="46">
        <f>'[16]Conso USD'!$B$132</f>
        <v>601.17379160251085</v>
      </c>
      <c r="Z91" s="46">
        <f>'[6]Conso USD'!$B$132</f>
        <v>563.7354470129103</v>
      </c>
      <c r="AA91" s="46">
        <f>'[7]Conso USD'!$B$132</f>
        <v>546.19004178182172</v>
      </c>
      <c r="AB91" s="46">
        <f>'[9]Conso USD'!$B$132</f>
        <v>630.80948661402067</v>
      </c>
      <c r="AC91" s="46">
        <f>'[10]Conso USD'!$B$132</f>
        <v>680.66629749388176</v>
      </c>
      <c r="AD91" s="46">
        <f>'[11]Conso USD'!$B$132</f>
        <v>721.26534345758819</v>
      </c>
      <c r="AE91" s="46">
        <f t="shared" si="67"/>
        <v>680.67673521844108</v>
      </c>
      <c r="AF91" s="46">
        <f>'[12]Conso USD'!$B$132</f>
        <v>793.27900514318776</v>
      </c>
      <c r="AG91" s="46">
        <f>'[13]Conso USD'!$B$132</f>
        <v>819.28191581555279</v>
      </c>
      <c r="AH91" s="46">
        <f>'[14]Conso USD'!$B$132</f>
        <v>750.90940469956422</v>
      </c>
      <c r="AI91" s="49">
        <f>'[8]Conso USD'!$B$132</f>
        <v>755.4271388431921</v>
      </c>
      <c r="AJ91" s="43"/>
      <c r="AK91" s="43"/>
    </row>
    <row r="92" spans="1:37" s="18" customFormat="1">
      <c r="A92" s="63" t="s">
        <v>53</v>
      </c>
      <c r="B92" s="46">
        <v>218.94427148303154</v>
      </c>
      <c r="C92" s="46">
        <v>558.0443021446855</v>
      </c>
      <c r="D92" s="46">
        <v>589.09121394632177</v>
      </c>
      <c r="E92" s="46">
        <v>733.27338790162173</v>
      </c>
      <c r="F92" s="48">
        <v>740.5859613564495</v>
      </c>
      <c r="G92" s="46">
        <f>'[7]Conso USD'!$H$133</f>
        <v>617.15524778283202</v>
      </c>
      <c r="H92" s="46">
        <f>'[7]Conso USD'!$G$133</f>
        <v>513.6743693138543</v>
      </c>
      <c r="I92" s="46">
        <f>'[15]Conso USD'!$G$133</f>
        <v>540.19223194954475</v>
      </c>
      <c r="J92" s="47">
        <f>'[8]Conso USD'!$G$133</f>
        <v>1038.9414958772986</v>
      </c>
      <c r="K92" s="48"/>
      <c r="L92" s="46">
        <v>174.48932139991288</v>
      </c>
      <c r="M92" s="46">
        <v>200.96340078150584</v>
      </c>
      <c r="N92" s="46">
        <v>171.86888447308411</v>
      </c>
      <c r="O92" s="46">
        <v>185.9517812471189</v>
      </c>
      <c r="P92" s="46">
        <v>182.46772915356792</v>
      </c>
      <c r="Q92" s="46">
        <v>163.75854434294314</v>
      </c>
      <c r="R92" s="46">
        <v>205.67798584658971</v>
      </c>
      <c r="S92" s="46">
        <v>188.68170201334874</v>
      </c>
      <c r="T92" s="46">
        <f>'[7]Conso USD'!AK133</f>
        <v>115.01846495891064</v>
      </c>
      <c r="U92" s="46">
        <f>'[7]Conso USD'!Y133</f>
        <v>183.85963335210428</v>
      </c>
      <c r="V92" s="46">
        <f>'[7]Conso USD'!M133</f>
        <v>174.75782213512727</v>
      </c>
      <c r="W92" s="46">
        <f>'[7]Conso USD'!D133</f>
        <v>143.5193273366898</v>
      </c>
      <c r="X92" s="46">
        <f>'[5]Conso USD'!$B$133</f>
        <v>118.62938979910072</v>
      </c>
      <c r="Y92" s="46">
        <f>SUM('[16]Conso USD'!$B$133)</f>
        <v>148.70201062742527</v>
      </c>
      <c r="Z92" s="46">
        <f>SUM('[6]Conso USD'!$B$133)</f>
        <v>112.11961449834882</v>
      </c>
      <c r="AA92" s="46">
        <f>'[7]Conso USD'!$B$133</f>
        <v>134.22335438897949</v>
      </c>
      <c r="AB92" s="46">
        <f>'[9]Conso USD'!$B$133</f>
        <v>121.90519465623859</v>
      </c>
      <c r="AC92" s="46">
        <f>'[10]Conso USD'!$B$133</f>
        <v>126.8649598290601</v>
      </c>
      <c r="AD92" s="46">
        <f>'[11]Conso USD'!$B$133</f>
        <v>138.7144889490973</v>
      </c>
      <c r="AE92" s="46">
        <f t="shared" si="67"/>
        <v>152.70758851514876</v>
      </c>
      <c r="AF92" s="46">
        <f>'[12]Conso USD'!$B$133</f>
        <v>140.71168825143701</v>
      </c>
      <c r="AG92" s="46">
        <f>'[13]Conso USD'!$B$133</f>
        <v>187.09615379554845</v>
      </c>
      <c r="AH92" s="46">
        <f>'[14]Conso USD'!$B$133</f>
        <v>341.03448689439313</v>
      </c>
      <c r="AI92" s="49">
        <f>'[8]Conso USD'!$B$133</f>
        <v>370.09916693592004</v>
      </c>
      <c r="AJ92" s="43"/>
      <c r="AK92" s="43"/>
    </row>
    <row r="93" spans="1:37" s="18" customFormat="1" outlineLevel="1">
      <c r="A93" s="67"/>
      <c r="B93" s="37">
        <f>B87-SUM(B88:B92)</f>
        <v>-6.1645725722883071E-3</v>
      </c>
      <c r="C93" s="37">
        <f>C87-SUM(C88:C92)</f>
        <v>2.8240813817319577E-3</v>
      </c>
      <c r="D93" s="41">
        <f>D87-SUM(D88:D92)</f>
        <v>1.7226954696525354E-5</v>
      </c>
      <c r="E93" s="41">
        <f t="shared" ref="E93:W93" si="68">E87-SUM(E88:E92)</f>
        <v>2.5397435820195824E-5</v>
      </c>
      <c r="F93" s="114">
        <f t="shared" si="68"/>
        <v>9.2939444584771991E-8</v>
      </c>
      <c r="G93" s="113">
        <f t="shared" si="68"/>
        <v>1.060895920090843E-5</v>
      </c>
      <c r="H93" s="113">
        <f t="shared" si="68"/>
        <v>1.2685186447924934E-5</v>
      </c>
      <c r="I93" s="113">
        <f t="shared" si="68"/>
        <v>9.4016304501565173E-6</v>
      </c>
      <c r="J93" s="117">
        <f>J87-SUM(J88:J92)</f>
        <v>-1.4279612514656037E-7</v>
      </c>
      <c r="K93" s="114">
        <f t="shared" si="68"/>
        <v>0</v>
      </c>
      <c r="L93" s="113">
        <f t="shared" si="68"/>
        <v>1.3380278824115521E-4</v>
      </c>
      <c r="M93" s="113">
        <f t="shared" si="68"/>
        <v>-1.4463487150351284E-4</v>
      </c>
      <c r="N93" s="113">
        <f t="shared" si="68"/>
        <v>1.507918113929918E-5</v>
      </c>
      <c r="O93" s="113">
        <f t="shared" si="68"/>
        <v>2.1150337943254272E-5</v>
      </c>
      <c r="P93" s="113">
        <f t="shared" si="68"/>
        <v>-6.4474374994460959E-7</v>
      </c>
      <c r="Q93" s="113">
        <f t="shared" si="68"/>
        <v>6.9000361690996215E-7</v>
      </c>
      <c r="R93" s="113">
        <f t="shared" si="68"/>
        <v>1.4249618516259943E-5</v>
      </c>
      <c r="S93" s="113">
        <f t="shared" si="68"/>
        <v>-1.4201938711266848E-5</v>
      </c>
      <c r="T93" s="113">
        <f t="shared" si="68"/>
        <v>-2.0921575014654081E-6</v>
      </c>
      <c r="U93" s="113">
        <f t="shared" si="68"/>
        <v>8.2670205756585347E-6</v>
      </c>
      <c r="V93" s="113">
        <f t="shared" si="68"/>
        <v>-7.1614745138504077E-6</v>
      </c>
      <c r="W93" s="113">
        <f t="shared" si="68"/>
        <v>2.3262823242475861E-3</v>
      </c>
      <c r="X93" s="113">
        <f>W87-SUM(W88:W92)</f>
        <v>2.3262823242475861E-3</v>
      </c>
      <c r="Y93" s="113">
        <f>X87-SUM(X88:X92)</f>
        <v>-4.5695931248701527E-5</v>
      </c>
      <c r="Z93" s="113">
        <f>Y87-SUM(Y88:Y92)</f>
        <v>-8.5846691490587546E-5</v>
      </c>
      <c r="AA93" s="113">
        <f>Z87-SUM(Z88:Z92)</f>
        <v>6.4052555444504833E-5</v>
      </c>
      <c r="AB93" s="113">
        <f t="shared" ref="AB93:AI93" si="69">AA87-SUM(AA88:AA92)</f>
        <v>1.4407505659619346E-5</v>
      </c>
      <c r="AC93" s="113">
        <f t="shared" si="69"/>
        <v>7.7602499004569836E-6</v>
      </c>
      <c r="AD93" s="113">
        <f t="shared" si="69"/>
        <v>-6.2776184677204583E-6</v>
      </c>
      <c r="AE93" s="113">
        <f t="shared" si="69"/>
        <v>-7.3972187237814069E-6</v>
      </c>
      <c r="AF93" s="113">
        <f t="shared" si="69"/>
        <v>1.5316217286454048E-5</v>
      </c>
      <c r="AG93" s="113">
        <f t="shared" si="69"/>
        <v>1.3306449091032846E-5</v>
      </c>
      <c r="AH93" s="113">
        <f t="shared" si="69"/>
        <v>-2.7432853585196426E-5</v>
      </c>
      <c r="AI93" s="115">
        <f t="shared" si="69"/>
        <v>1.5443370102730114E-5</v>
      </c>
    </row>
    <row r="94" spans="1:37" s="2" customFormat="1">
      <c r="A94" s="18"/>
      <c r="B94" s="18"/>
      <c r="C94" s="18"/>
      <c r="D94" s="18"/>
      <c r="E94" s="18"/>
      <c r="F94" s="25"/>
      <c r="G94" s="18"/>
      <c r="H94" s="18"/>
      <c r="I94" s="68"/>
      <c r="J94" s="69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68"/>
      <c r="AF94" s="18"/>
      <c r="AG94" s="70"/>
      <c r="AH94" s="70"/>
      <c r="AI94" s="71"/>
    </row>
    <row r="95" spans="1:37" s="2" customFormat="1" ht="25.5">
      <c r="A95" s="12" t="s">
        <v>54</v>
      </c>
      <c r="B95" s="72"/>
      <c r="C95" s="72"/>
      <c r="D95" s="72"/>
      <c r="E95" s="72"/>
      <c r="F95" s="124"/>
      <c r="G95" s="72"/>
      <c r="H95" s="72"/>
      <c r="I95" s="72"/>
      <c r="J95" s="69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3"/>
      <c r="Z95" s="73"/>
      <c r="AA95" s="74"/>
      <c r="AB95" s="74"/>
      <c r="AC95" s="74"/>
      <c r="AD95" s="75"/>
      <c r="AE95" s="75"/>
      <c r="AF95" s="75"/>
      <c r="AG95" s="75"/>
      <c r="AH95" s="75"/>
      <c r="AI95" s="76"/>
    </row>
    <row r="96" spans="1:37" s="2" customFormat="1">
      <c r="A96" s="19" t="s">
        <v>26</v>
      </c>
      <c r="B96" s="18"/>
      <c r="C96" s="18"/>
      <c r="D96" s="18"/>
      <c r="E96" s="18"/>
      <c r="F96" s="22">
        <f>F110/F103</f>
        <v>0.85450669004054058</v>
      </c>
      <c r="G96" s="77">
        <f t="shared" ref="G96:J96" si="70">G110/G103</f>
        <v>0.85622251032436381</v>
      </c>
      <c r="H96" s="77">
        <f t="shared" si="70"/>
        <v>0.85755162362646042</v>
      </c>
      <c r="I96" s="77">
        <f t="shared" si="70"/>
        <v>0.87693302164909614</v>
      </c>
      <c r="J96" s="21">
        <f t="shared" si="70"/>
        <v>0.87951746718383117</v>
      </c>
      <c r="K96" s="18"/>
      <c r="L96" s="18"/>
      <c r="M96" s="18"/>
      <c r="N96" s="18"/>
      <c r="O96" s="18"/>
      <c r="P96" s="20">
        <f>P110/P103</f>
        <v>0.88010352098708688</v>
      </c>
      <c r="Q96" s="20">
        <f t="shared" ref="Q96:AI101" si="71">Q110/Q103</f>
        <v>0.85834599759902863</v>
      </c>
      <c r="R96" s="20">
        <f t="shared" si="71"/>
        <v>0.85999642910320007</v>
      </c>
      <c r="S96" s="20">
        <f t="shared" si="71"/>
        <v>0.8214758143037858</v>
      </c>
      <c r="T96" s="20">
        <f t="shared" si="71"/>
        <v>0.87451649833647693</v>
      </c>
      <c r="U96" s="20">
        <f t="shared" si="71"/>
        <v>0.89734731440210391</v>
      </c>
      <c r="V96" s="20">
        <f t="shared" si="71"/>
        <v>0.83493498650823439</v>
      </c>
      <c r="W96" s="20">
        <f t="shared" si="71"/>
        <v>0.82327834112375098</v>
      </c>
      <c r="X96" s="20">
        <f t="shared" si="71"/>
        <v>0.80049821709490365</v>
      </c>
      <c r="Y96" s="20">
        <f t="shared" si="71"/>
        <v>0.87209041029210255</v>
      </c>
      <c r="Z96" s="20">
        <f t="shared" si="71"/>
        <v>0.89160563184728081</v>
      </c>
      <c r="AA96" s="20">
        <f t="shared" si="71"/>
        <v>0.85612577124500955</v>
      </c>
      <c r="AB96" s="20">
        <f t="shared" si="71"/>
        <v>0.8655010426003279</v>
      </c>
      <c r="AC96" s="20">
        <f t="shared" si="71"/>
        <v>0.86582324963267276</v>
      </c>
      <c r="AD96" s="20">
        <f t="shared" si="71"/>
        <v>0.91749513217489698</v>
      </c>
      <c r="AE96" s="20">
        <f t="shared" si="71"/>
        <v>0.85901691241361611</v>
      </c>
      <c r="AF96" s="20">
        <f t="shared" si="71"/>
        <v>0.87424079059129356</v>
      </c>
      <c r="AG96" s="20">
        <f t="shared" si="71"/>
        <v>0.91890137937792482</v>
      </c>
      <c r="AH96" s="20">
        <f t="shared" si="71"/>
        <v>0.86758012291725828</v>
      </c>
      <c r="AI96" s="78">
        <f t="shared" si="71"/>
        <v>0.86191992432509901</v>
      </c>
    </row>
    <row r="97" spans="1:35" s="2" customFormat="1">
      <c r="A97" s="26" t="s">
        <v>55</v>
      </c>
      <c r="B97" s="18"/>
      <c r="C97" s="18"/>
      <c r="D97" s="18"/>
      <c r="E97" s="18"/>
      <c r="F97" s="22">
        <f t="shared" ref="F97:J101" si="72">F111/F104</f>
        <v>0.85989261495931302</v>
      </c>
      <c r="G97" s="77">
        <f t="shared" si="72"/>
        <v>0.85508081951370352</v>
      </c>
      <c r="H97" s="77">
        <f t="shared" si="72"/>
        <v>0.8775154356765662</v>
      </c>
      <c r="I97" s="77">
        <f t="shared" si="72"/>
        <v>0.89488854355851111</v>
      </c>
      <c r="J97" s="21">
        <f t="shared" si="72"/>
        <v>0.87787724292478997</v>
      </c>
      <c r="K97" s="18"/>
      <c r="L97" s="18"/>
      <c r="M97" s="18"/>
      <c r="N97" s="18"/>
      <c r="O97" s="18"/>
      <c r="P97" s="20">
        <f t="shared" ref="P97:AE101" si="73">P111/P104</f>
        <v>0.89234653319927704</v>
      </c>
      <c r="Q97" s="20">
        <f t="shared" si="73"/>
        <v>0.86650397862545792</v>
      </c>
      <c r="R97" s="20">
        <f t="shared" si="73"/>
        <v>0.86267778091136682</v>
      </c>
      <c r="S97" s="20">
        <f t="shared" si="73"/>
        <v>0.81994862942380353</v>
      </c>
      <c r="T97" s="20">
        <f t="shared" si="73"/>
        <v>0.86844089752363196</v>
      </c>
      <c r="U97" s="20">
        <f t="shared" si="73"/>
        <v>0.88814364414304126</v>
      </c>
      <c r="V97" s="20">
        <f t="shared" si="73"/>
        <v>0.84526178370239746</v>
      </c>
      <c r="W97" s="20">
        <f t="shared" si="73"/>
        <v>0.82333845045826748</v>
      </c>
      <c r="X97" s="20">
        <f t="shared" si="73"/>
        <v>0.85032385963398915</v>
      </c>
      <c r="Y97" s="20">
        <f t="shared" si="73"/>
        <v>0.89140936065254062</v>
      </c>
      <c r="Z97" s="20">
        <f t="shared" si="73"/>
        <v>0.90378460290183904</v>
      </c>
      <c r="AA97" s="20">
        <f t="shared" si="73"/>
        <v>0.85876136018745775</v>
      </c>
      <c r="AB97" s="20">
        <f t="shared" si="73"/>
        <v>0.87099475008745186</v>
      </c>
      <c r="AC97" s="20">
        <f t="shared" si="73"/>
        <v>0.9011796480516352</v>
      </c>
      <c r="AD97" s="20">
        <f t="shared" si="73"/>
        <v>0.94985327419846788</v>
      </c>
      <c r="AE97" s="20">
        <f t="shared" si="73"/>
        <v>0.85901994463901021</v>
      </c>
      <c r="AF97" s="20">
        <f t="shared" si="71"/>
        <v>0.86881201841207889</v>
      </c>
      <c r="AG97" s="20">
        <f t="shared" si="71"/>
        <v>0.92693213010630382</v>
      </c>
      <c r="AH97" s="20">
        <f t="shared" si="71"/>
        <v>0.85995549290922602</v>
      </c>
      <c r="AI97" s="78">
        <f t="shared" si="71"/>
        <v>0.8615569819524953</v>
      </c>
    </row>
    <row r="98" spans="1:35" s="2" customFormat="1">
      <c r="A98" s="26" t="s">
        <v>56</v>
      </c>
      <c r="B98" s="18"/>
      <c r="C98" s="18"/>
      <c r="D98" s="18"/>
      <c r="E98" s="18"/>
      <c r="F98" s="22">
        <f t="shared" si="72"/>
        <v>1.0203826363636364</v>
      </c>
      <c r="G98" s="77">
        <f t="shared" si="72"/>
        <v>0.8683838963453725</v>
      </c>
      <c r="H98" s="77">
        <f t="shared" si="72"/>
        <v>0.74147518181841443</v>
      </c>
      <c r="I98" s="77">
        <f t="shared" si="72"/>
        <v>0.8697027454545454</v>
      </c>
      <c r="J98" s="21">
        <f t="shared" si="72"/>
        <v>0.93676619475423262</v>
      </c>
      <c r="K98" s="18"/>
      <c r="L98" s="18"/>
      <c r="M98" s="18"/>
      <c r="N98" s="18"/>
      <c r="O98" s="18"/>
      <c r="P98" s="20">
        <f t="shared" si="73"/>
        <v>1.0425151383838382</v>
      </c>
      <c r="Q98" s="20">
        <f t="shared" si="71"/>
        <v>0.96930836663336661</v>
      </c>
      <c r="R98" s="20">
        <f t="shared" si="71"/>
        <v>1.0437726106719369</v>
      </c>
      <c r="S98" s="20">
        <f t="shared" si="71"/>
        <v>1.0258604160079052</v>
      </c>
      <c r="T98" s="20">
        <f t="shared" si="71"/>
        <v>1.0237654342474929</v>
      </c>
      <c r="U98" s="20">
        <f t="shared" si="71"/>
        <v>1.0071435566180027</v>
      </c>
      <c r="V98" s="20">
        <f t="shared" si="71"/>
        <v>0.69504915445788851</v>
      </c>
      <c r="W98" s="20">
        <f t="shared" si="71"/>
        <v>0.75246355675459431</v>
      </c>
      <c r="X98" s="20">
        <f t="shared" si="71"/>
        <v>0.11370819189788917</v>
      </c>
      <c r="Y98" s="20">
        <f t="shared" si="71"/>
        <v>0.83035975826282682</v>
      </c>
      <c r="Z98" s="20">
        <f t="shared" si="71"/>
        <v>1.0158231324110674</v>
      </c>
      <c r="AA98" s="20">
        <f t="shared" si="71"/>
        <v>0.99332867292582472</v>
      </c>
      <c r="AB98" s="20">
        <f t="shared" si="71"/>
        <v>0.83550402424242409</v>
      </c>
      <c r="AC98" s="20">
        <f t="shared" si="71"/>
        <v>0.50309711190597917</v>
      </c>
      <c r="AD98" s="20">
        <f t="shared" si="71"/>
        <v>1.0296489139849359</v>
      </c>
      <c r="AE98" s="20">
        <f t="shared" si="71"/>
        <v>1.105832637380791</v>
      </c>
      <c r="AF98" s="20">
        <f t="shared" si="71"/>
        <v>0.98522193625802224</v>
      </c>
      <c r="AG98" s="20">
        <f t="shared" si="71"/>
        <v>0.94116318392063725</v>
      </c>
      <c r="AH98" s="20">
        <f t="shared" si="71"/>
        <v>0.86320218355020994</v>
      </c>
      <c r="AI98" s="78">
        <f t="shared" si="71"/>
        <v>0.95857865433343126</v>
      </c>
    </row>
    <row r="99" spans="1:35" s="2" customFormat="1">
      <c r="A99" s="26" t="s">
        <v>57</v>
      </c>
      <c r="B99" s="18"/>
      <c r="C99" s="18"/>
      <c r="D99" s="18"/>
      <c r="E99" s="18"/>
      <c r="F99" s="22">
        <f t="shared" si="72"/>
        <v>0.70515128003408933</v>
      </c>
      <c r="G99" s="77">
        <f t="shared" si="72"/>
        <v>0.80637749577637108</v>
      </c>
      <c r="H99" s="77">
        <f t="shared" si="72"/>
        <v>0.72504823638426197</v>
      </c>
      <c r="I99" s="77">
        <f t="shared" si="72"/>
        <v>0.74115477146789066</v>
      </c>
      <c r="J99" s="21">
        <f t="shared" si="72"/>
        <v>0.84656658251176453</v>
      </c>
      <c r="K99" s="18"/>
      <c r="L99" s="18"/>
      <c r="M99" s="18"/>
      <c r="N99" s="18"/>
      <c r="O99" s="18"/>
      <c r="P99" s="20">
        <f t="shared" si="73"/>
        <v>0.66637510552913171</v>
      </c>
      <c r="Q99" s="20">
        <f t="shared" si="71"/>
        <v>0.74225012844243188</v>
      </c>
      <c r="R99" s="20">
        <f t="shared" si="71"/>
        <v>0.82350482937386804</v>
      </c>
      <c r="S99" s="20">
        <f t="shared" si="71"/>
        <v>0.58074558025303757</v>
      </c>
      <c r="T99" s="20">
        <f t="shared" si="71"/>
        <v>0.7937214544084138</v>
      </c>
      <c r="U99" s="20">
        <f t="shared" si="71"/>
        <v>0.86982637357031944</v>
      </c>
      <c r="V99" s="20">
        <f t="shared" si="71"/>
        <v>0.77628957701228529</v>
      </c>
      <c r="W99" s="20">
        <f t="shared" si="71"/>
        <v>0.79192975296924484</v>
      </c>
      <c r="X99" s="20">
        <f t="shared" si="71"/>
        <v>0.78061484581953755</v>
      </c>
      <c r="Y99" s="20">
        <f t="shared" si="71"/>
        <v>0.71691568819210227</v>
      </c>
      <c r="Z99" s="20">
        <f t="shared" si="71"/>
        <v>0.67863562053973303</v>
      </c>
      <c r="AA99" s="20">
        <f t="shared" si="71"/>
        <v>0.73976316619787841</v>
      </c>
      <c r="AB99" s="20">
        <f t="shared" si="71"/>
        <v>0.83609888692922341</v>
      </c>
      <c r="AC99" s="20">
        <f t="shared" si="71"/>
        <v>0.71654329080033408</v>
      </c>
      <c r="AD99" s="20">
        <f t="shared" si="71"/>
        <v>0.77696381462390907</v>
      </c>
      <c r="AE99" s="20">
        <f t="shared" si="71"/>
        <v>0.65007655152207122</v>
      </c>
      <c r="AF99" s="20">
        <f t="shared" si="71"/>
        <v>0.80866540750347093</v>
      </c>
      <c r="AG99" s="20">
        <f t="shared" si="71"/>
        <v>0.83341557398842481</v>
      </c>
      <c r="AH99" s="20">
        <f t="shared" si="71"/>
        <v>0.90362232958561839</v>
      </c>
      <c r="AI99" s="78">
        <f t="shared" si="71"/>
        <v>0.83921306585508848</v>
      </c>
    </row>
    <row r="100" spans="1:35" s="2" customFormat="1">
      <c r="A100" s="26" t="s">
        <v>58</v>
      </c>
      <c r="B100" s="18"/>
      <c r="C100" s="18"/>
      <c r="D100" s="18"/>
      <c r="E100" s="18"/>
      <c r="F100" s="22">
        <f t="shared" si="72"/>
        <v>0.81976236295792215</v>
      </c>
      <c r="G100" s="77">
        <f t="shared" si="72"/>
        <v>0.7243301736891129</v>
      </c>
      <c r="H100" s="77">
        <f t="shared" si="72"/>
        <v>0.65438548275747688</v>
      </c>
      <c r="I100" s="77">
        <f t="shared" si="72"/>
        <v>0.65682081687208005</v>
      </c>
      <c r="J100" s="21">
        <f t="shared" si="72"/>
        <v>0.60552615994144321</v>
      </c>
      <c r="K100" s="18"/>
      <c r="L100" s="18"/>
      <c r="M100" s="18"/>
      <c r="N100" s="18"/>
      <c r="O100" s="18"/>
      <c r="P100" s="20">
        <f t="shared" si="73"/>
        <v>0.71715041507024269</v>
      </c>
      <c r="Q100" s="20">
        <f t="shared" si="71"/>
        <v>0.94997844764011785</v>
      </c>
      <c r="R100" s="20">
        <f t="shared" si="71"/>
        <v>0.7777586513883783</v>
      </c>
      <c r="S100" s="20">
        <f t="shared" si="71"/>
        <v>0.83105242041145044</v>
      </c>
      <c r="T100" s="20">
        <f t="shared" si="71"/>
        <v>0.72466844028840638</v>
      </c>
      <c r="U100" s="20">
        <f t="shared" si="71"/>
        <v>0.79752846098251839</v>
      </c>
      <c r="V100" s="20">
        <f t="shared" si="71"/>
        <v>0.67568362841345186</v>
      </c>
      <c r="W100" s="20">
        <f t="shared" si="71"/>
        <v>0.70024315225133604</v>
      </c>
      <c r="X100" s="20">
        <f t="shared" si="71"/>
        <v>0.58030803360735705</v>
      </c>
      <c r="Y100" s="20">
        <f t="shared" si="71"/>
        <v>0.72659267511088244</v>
      </c>
      <c r="Z100" s="20">
        <f t="shared" si="71"/>
        <v>0.67101274747675421</v>
      </c>
      <c r="AA100" s="20">
        <f t="shared" si="71"/>
        <v>0.63880295629201422</v>
      </c>
      <c r="AB100" s="20">
        <f t="shared" si="71"/>
        <v>0.54504162576667481</v>
      </c>
      <c r="AC100" s="20">
        <f t="shared" si="71"/>
        <v>0.88118130628117586</v>
      </c>
      <c r="AD100" s="20">
        <f t="shared" si="71"/>
        <v>0.51473109448997145</v>
      </c>
      <c r="AE100" s="20">
        <f t="shared" si="71"/>
        <v>0.68633795950700061</v>
      </c>
      <c r="AF100" s="20">
        <f t="shared" si="71"/>
        <v>0.55992172697862075</v>
      </c>
      <c r="AG100" s="20">
        <f t="shared" si="71"/>
        <v>0.6075514664468965</v>
      </c>
      <c r="AH100" s="20">
        <f t="shared" si="71"/>
        <v>0.59457826999959174</v>
      </c>
      <c r="AI100" s="78">
        <f t="shared" si="71"/>
        <v>0.65315050460074797</v>
      </c>
    </row>
    <row r="101" spans="1:35" s="2" customFormat="1">
      <c r="A101" s="26" t="s">
        <v>59</v>
      </c>
      <c r="B101" s="18"/>
      <c r="C101" s="18"/>
      <c r="D101" s="18"/>
      <c r="E101" s="18"/>
      <c r="F101" s="22">
        <f t="shared" si="72"/>
        <v>0.83208607546639846</v>
      </c>
      <c r="G101" s="77">
        <f t="shared" si="72"/>
        <v>0.88730565475438272</v>
      </c>
      <c r="H101" s="77">
        <f t="shared" si="72"/>
        <v>0.88313899927313655</v>
      </c>
      <c r="I101" s="77">
        <f t="shared" si="72"/>
        <v>0.88086706932011793</v>
      </c>
      <c r="J101" s="21">
        <f t="shared" si="72"/>
        <v>0.93874031405688974</v>
      </c>
      <c r="K101" s="18"/>
      <c r="L101" s="24"/>
      <c r="M101" s="18"/>
      <c r="N101" s="18"/>
      <c r="O101" s="18"/>
      <c r="P101" s="20">
        <f t="shared" si="73"/>
        <v>0.87866937768999198</v>
      </c>
      <c r="Q101" s="20">
        <f t="shared" si="71"/>
        <v>0.82476916980539638</v>
      </c>
      <c r="R101" s="20">
        <f t="shared" si="71"/>
        <v>0.78896220689676733</v>
      </c>
      <c r="S101" s="20">
        <f t="shared" si="71"/>
        <v>0.84757264412986622</v>
      </c>
      <c r="T101" s="20">
        <f t="shared" si="71"/>
        <v>0.8786956321064856</v>
      </c>
      <c r="U101" s="20">
        <f t="shared" si="71"/>
        <v>0.90988398255562986</v>
      </c>
      <c r="V101" s="20">
        <f t="shared" si="71"/>
        <v>0.88313358049666679</v>
      </c>
      <c r="W101" s="20">
        <f t="shared" si="71"/>
        <v>0.8765787197606596</v>
      </c>
      <c r="X101" s="20">
        <f t="shared" si="71"/>
        <v>0.87589411084010449</v>
      </c>
      <c r="Y101" s="20">
        <f t="shared" si="71"/>
        <v>0.87449884873068351</v>
      </c>
      <c r="Z101" s="20">
        <f t="shared" si="71"/>
        <v>0.90728010510564017</v>
      </c>
      <c r="AA101" s="20">
        <f t="shared" si="71"/>
        <v>0.87466425199673781</v>
      </c>
      <c r="AB101" s="20">
        <f t="shared" si="71"/>
        <v>0.90653798741636515</v>
      </c>
      <c r="AC101" s="20">
        <f t="shared" si="71"/>
        <v>0.90027786653771524</v>
      </c>
      <c r="AD101" s="20">
        <f t="shared" si="71"/>
        <v>0.82059422914908509</v>
      </c>
      <c r="AE101" s="20">
        <f t="shared" si="71"/>
        <v>0.89773958320043146</v>
      </c>
      <c r="AF101" s="20">
        <f t="shared" si="71"/>
        <v>0.96350599027833872</v>
      </c>
      <c r="AG101" s="20">
        <f t="shared" si="71"/>
        <v>0.97030958975550974</v>
      </c>
      <c r="AH101" s="20">
        <f t="shared" si="71"/>
        <v>0.94938746097790561</v>
      </c>
      <c r="AI101" s="78">
        <f t="shared" si="71"/>
        <v>0.88115385666846202</v>
      </c>
    </row>
    <row r="102" spans="1:35" s="2" customFormat="1">
      <c r="A102" s="18"/>
      <c r="B102" s="18"/>
      <c r="C102" s="18"/>
      <c r="D102" s="18"/>
      <c r="E102" s="18"/>
      <c r="F102" s="60"/>
      <c r="G102" s="24"/>
      <c r="H102" s="24"/>
      <c r="I102" s="24"/>
      <c r="J102" s="69"/>
      <c r="K102" s="18"/>
      <c r="L102" s="18"/>
      <c r="M102" s="18"/>
      <c r="N102" s="18"/>
      <c r="O102" s="18"/>
      <c r="P102" s="79"/>
      <c r="Q102" s="80"/>
      <c r="R102" s="80"/>
      <c r="S102" s="80"/>
      <c r="T102" s="80"/>
      <c r="U102" s="80"/>
      <c r="V102" s="80"/>
      <c r="W102" s="80"/>
      <c r="X102" s="80"/>
      <c r="Y102" s="81"/>
      <c r="Z102" s="81"/>
      <c r="AA102" s="82"/>
      <c r="AB102" s="82"/>
      <c r="AC102" s="82"/>
      <c r="AD102" s="83"/>
      <c r="AE102" s="83"/>
      <c r="AF102" s="83"/>
      <c r="AG102" s="83"/>
      <c r="AH102" s="83"/>
      <c r="AI102" s="84"/>
    </row>
    <row r="103" spans="1:35" s="2" customFormat="1">
      <c r="A103" s="19" t="s">
        <v>31</v>
      </c>
      <c r="B103" s="18"/>
      <c r="C103" s="18"/>
      <c r="D103" s="18"/>
      <c r="E103" s="18"/>
      <c r="F103" s="60">
        <f>SUM(F104:F108)</f>
        <v>7.3134795360273976</v>
      </c>
      <c r="G103" s="24">
        <f t="shared" ref="G103:I103" si="74">SUM(G104:G108)</f>
        <v>8.2030046986301368</v>
      </c>
      <c r="H103" s="24">
        <f t="shared" si="74"/>
        <v>10.178894686942213</v>
      </c>
      <c r="I103" s="24">
        <f t="shared" si="74"/>
        <v>10.380801593413702</v>
      </c>
      <c r="J103" s="61">
        <f>SUM(J104:J108)</f>
        <v>11.846721627691675</v>
      </c>
      <c r="K103" s="18"/>
      <c r="L103" s="18"/>
      <c r="M103" s="18"/>
      <c r="N103" s="18"/>
      <c r="O103" s="18"/>
      <c r="P103" s="85">
        <f>('[17]Summary_5 Segment'!X325)/1000000</f>
        <v>1.7105368915256145</v>
      </c>
      <c r="Q103" s="85">
        <f>('[17]Summary_5 Segment'!Y325)/1000000</f>
        <v>1.84872394633252</v>
      </c>
      <c r="R103" s="85">
        <f>('[17]Summary_5 Segment'!Z325)/1000000</f>
        <v>1.8982819518243572</v>
      </c>
      <c r="S103" s="85">
        <f>('[17]Summary_5 Segment'!AA325)/1000000</f>
        <v>1.8559367463449052</v>
      </c>
      <c r="T103" s="85">
        <f>('[17]Summary_5 Segment'!AC325)/1000000</f>
        <v>1.8601375068493151</v>
      </c>
      <c r="U103" s="85">
        <f>('[17]Summary_5 Segment'!AD325)/1000000</f>
        <v>2.0221659753424657</v>
      </c>
      <c r="V103" s="85">
        <f>('[17]Summary_5 Segment'!AE325)/1000000</f>
        <v>2.157687594520548</v>
      </c>
      <c r="W103" s="85">
        <f>('[17]Summary_5 Segment'!AF325)/1000000</f>
        <v>2.1630136219178078</v>
      </c>
      <c r="X103" s="85">
        <f>('[17]Summary_5 Segment'!AH325)/1000000</f>
        <v>2.2045906940386901</v>
      </c>
      <c r="Y103" s="85">
        <f>('[17]Summary_5 Segment'!AI325)/1000000</f>
        <v>2.6595395708522105</v>
      </c>
      <c r="Z103" s="85">
        <f>('[17]Summary_5 Segment'!AJ325)/1000000</f>
        <v>2.6688661836283973</v>
      </c>
      <c r="AA103" s="85">
        <f>('[17]Summary_5 Segment'!AK325)/1000000</f>
        <v>2.6458982384229177</v>
      </c>
      <c r="AB103" s="85">
        <f>('[17]Summary_5 Segment'!AM325)/1000000</f>
        <v>2.5281743660283831</v>
      </c>
      <c r="AC103" s="85">
        <f>('[17]Summary_5 Segment'!AN325)/1000000</f>
        <v>2.5673803761454876</v>
      </c>
      <c r="AD103" s="85">
        <f>('[17]Summary_5 Segment'!AO325)/1000000</f>
        <v>2.6012438064418326</v>
      </c>
      <c r="AE103" s="85">
        <f>('[17]Summary_5 Segment'!AP325)/1000000</f>
        <v>2.684003044797997</v>
      </c>
      <c r="AF103" s="85">
        <f>('[17]Summary_5 Segment'!AR325)/1000000</f>
        <v>2.659591722756026</v>
      </c>
      <c r="AG103" s="85">
        <f>('[17]Summary_5 Segment'!AS325)/1000000</f>
        <v>2.770971289842965</v>
      </c>
      <c r="AH103" s="85">
        <f>('[17]Summary_5 Segment'!AT325)/1000000</f>
        <v>3.1466637336422321</v>
      </c>
      <c r="AI103" s="86">
        <f>('[17]Summary_5 Segment'!AU325)/1000000</f>
        <v>3.2694948814504534</v>
      </c>
    </row>
    <row r="104" spans="1:35" s="2" customFormat="1">
      <c r="A104" s="26" t="s">
        <v>55</v>
      </c>
      <c r="B104" s="18"/>
      <c r="C104" s="18"/>
      <c r="D104" s="18"/>
      <c r="E104" s="18"/>
      <c r="F104" s="60">
        <f>('[17]Summary_5 Segment'!E320)/1000000</f>
        <v>4.9535969087390601</v>
      </c>
      <c r="G104" s="24">
        <f>('[17]Summary_5 Segment'!F320)/1000000</f>
        <v>5.8647253580309915</v>
      </c>
      <c r="H104" s="24">
        <f>('[17]Summary_5 Segment'!G320)/1000000</f>
        <v>7.5059448371180011</v>
      </c>
      <c r="I104" s="24">
        <f>('[17]Summary_5 Segment'!H320)/1000000</f>
        <v>7.6479550689225952</v>
      </c>
      <c r="J104" s="61">
        <f>('[17]Summary_5 Segment'!I320)/1000000</f>
        <v>8.8901007580169349</v>
      </c>
      <c r="K104" s="18"/>
      <c r="L104" s="18"/>
      <c r="M104" s="18"/>
      <c r="N104" s="18"/>
      <c r="O104" s="18"/>
      <c r="P104" s="85">
        <f>('[17]Summary_5 Segment'!X$320)/1000000</f>
        <v>1.1754633698630137</v>
      </c>
      <c r="Q104" s="85">
        <f>('[17]Summary_5 Segment'!Y320)/1000000</f>
        <v>1.2457080817012267</v>
      </c>
      <c r="R104" s="85">
        <f>('[17]Summary_5 Segment'!Z320)/1000000</f>
        <v>1.2818209434254713</v>
      </c>
      <c r="S104" s="85">
        <f>('[17]Summary_5 Segment'!AA320)/1000000</f>
        <v>1.2506045137493476</v>
      </c>
      <c r="T104" s="85">
        <f>('[17]Summary_5 Segment'!AC320)/1000000</f>
        <v>1.3085578221975027</v>
      </c>
      <c r="U104" s="85">
        <f>('[17]Summary_5 Segment'!AD320)/1000000</f>
        <v>1.437365968262361</v>
      </c>
      <c r="V104" s="85">
        <f>('[17]Summary_5 Segment'!AE320)/1000000</f>
        <v>1.5504891864798862</v>
      </c>
      <c r="W104" s="85">
        <f>('[17]Summary_5 Segment'!AF320)/1000000</f>
        <v>1.5683123810912418</v>
      </c>
      <c r="X104" s="85">
        <f>('[17]Summary_5 Segment'!AH320)/1000000</f>
        <v>1.5874290938059175</v>
      </c>
      <c r="Y104" s="85">
        <f>('[17]Summary_5 Segment'!AI320)/1000000</f>
        <v>1.9826823389097059</v>
      </c>
      <c r="Z104" s="85">
        <f>('[17]Summary_5 Segment'!AJ320)/1000000</f>
        <v>1.9863172353992091</v>
      </c>
      <c r="AA104" s="85">
        <f>('[17]Summary_5 Segment'!AK320)/1000000</f>
        <v>1.9495161690031697</v>
      </c>
      <c r="AB104" s="85">
        <f>('[17]Summary_5 Segment'!AM320)/1000000</f>
        <v>1.8826772716757998</v>
      </c>
      <c r="AC104" s="85">
        <f>('[17]Summary_5 Segment'!AN320)/1000000</f>
        <v>1.8795377175242745</v>
      </c>
      <c r="AD104" s="85">
        <f>('[17]Summary_5 Segment'!AO320)/1000000</f>
        <v>1.8994715937878535</v>
      </c>
      <c r="AE104" s="85">
        <f>('[17]Summary_5 Segment'!AP320)/1000000</f>
        <v>1.9862684859346675</v>
      </c>
      <c r="AF104" s="85">
        <f>('[17]Summary_5 Segment'!AR320)/1000000</f>
        <v>1.9588310531973938</v>
      </c>
      <c r="AG104" s="85">
        <f>('[17]Summary_5 Segment'!AS320)/1000000</f>
        <v>2.0604083762691996</v>
      </c>
      <c r="AH104" s="85">
        <f>('[17]Summary_5 Segment'!AT320)/1000000</f>
        <v>2.3867416516467714</v>
      </c>
      <c r="AI104" s="86">
        <f>('[17]Summary_5 Segment'!AU320)/1000000</f>
        <v>2.4841196769035707</v>
      </c>
    </row>
    <row r="105" spans="1:35" s="2" customFormat="1">
      <c r="A105" s="26" t="s">
        <v>56</v>
      </c>
      <c r="B105" s="18"/>
      <c r="C105" s="18"/>
      <c r="D105" s="18"/>
      <c r="E105" s="18"/>
      <c r="F105" s="60">
        <f>('[17]Summary_5 Segment'!E321)/1000000</f>
        <v>0.55000000000000004</v>
      </c>
      <c r="G105" s="24">
        <f>('[17]Summary_5 Segment'!F321)/1000000</f>
        <v>0.55000000000000016</v>
      </c>
      <c r="H105" s="24">
        <f>('[17]Summary_5 Segment'!G321)/1000000</f>
        <v>0.55000000000000016</v>
      </c>
      <c r="I105" s="24">
        <f>('[17]Summary_5 Segment'!H321)/1000000</f>
        <v>0.55000000000000004</v>
      </c>
      <c r="J105" s="61">
        <f>('[17]Summary_5 Segment'!I321)/1000000</f>
        <v>0.55000000000000004</v>
      </c>
      <c r="K105" s="18"/>
      <c r="L105" s="18"/>
      <c r="M105" s="18"/>
      <c r="N105" s="18"/>
      <c r="O105" s="18"/>
      <c r="P105" s="85">
        <f>('[17]Summary_5 Segment'!$X321)/1000000</f>
        <v>0.13561643835616438</v>
      </c>
      <c r="Q105" s="85">
        <f>('[17]Summary_5 Segment'!Y321)/1000000</f>
        <v>0.13712328767123289</v>
      </c>
      <c r="R105" s="85">
        <f>('[17]Summary_5 Segment'!Z321)/1000000</f>
        <v>0.13863013698630136</v>
      </c>
      <c r="S105" s="85">
        <f>('[17]Summary_5 Segment'!AA321)/1000000</f>
        <v>0.13863013698630136</v>
      </c>
      <c r="T105" s="85">
        <f>('[17]Summary_5 Segment'!AC321)/1000000</f>
        <v>0.13561643835616441</v>
      </c>
      <c r="U105" s="85">
        <f>('[17]Summary_5 Segment'!AD321)/1000000</f>
        <v>0.13712328767123289</v>
      </c>
      <c r="V105" s="85">
        <f>('[17]Summary_5 Segment'!AE321)/1000000</f>
        <v>0.13863013698630136</v>
      </c>
      <c r="W105" s="85">
        <f>('[17]Summary_5 Segment'!AF321)/1000000</f>
        <v>0.13863013698630136</v>
      </c>
      <c r="X105" s="85">
        <f>('[17]Summary_5 Segment'!AH321)/1000000</f>
        <v>0.13561643835616441</v>
      </c>
      <c r="Y105" s="85">
        <f>('[17]Summary_5 Segment'!AI321)/1000000</f>
        <v>0.13712328767123289</v>
      </c>
      <c r="Z105" s="85">
        <f>('[17]Summary_5 Segment'!AJ321)/1000000</f>
        <v>0.13863013698630136</v>
      </c>
      <c r="AA105" s="85">
        <f>('[17]Summary_5 Segment'!AK321)/1000000</f>
        <v>0.13863013698630136</v>
      </c>
      <c r="AB105" s="85">
        <f>('[17]Summary_5 Segment'!AM321)/1000000</f>
        <v>0.13561643835616441</v>
      </c>
      <c r="AC105" s="85">
        <f>('[17]Summary_5 Segment'!AN321)/1000000</f>
        <v>0.13712328767123289</v>
      </c>
      <c r="AD105" s="85">
        <f>('[17]Summary_5 Segment'!AO321)/1000000</f>
        <v>0.13863013698630133</v>
      </c>
      <c r="AE105" s="85">
        <f>('[17]Summary_5 Segment'!AP321)/1000000</f>
        <v>0.13863013698630133</v>
      </c>
      <c r="AF105" s="85">
        <f>('[17]Summary_5 Segment'!AR321)/1000000</f>
        <v>0.13561643835616441</v>
      </c>
      <c r="AG105" s="85">
        <f>('[17]Summary_5 Segment'!AS321)/1000000</f>
        <v>0.13712328767123289</v>
      </c>
      <c r="AH105" s="85">
        <f>('[17]Summary_5 Segment'!AT321)/1000000</f>
        <v>0.13863013698630133</v>
      </c>
      <c r="AI105" s="86">
        <f>('[17]Summary_5 Segment'!AU321)/1000000</f>
        <v>0.13863013698630133</v>
      </c>
    </row>
    <row r="106" spans="1:35" s="2" customFormat="1">
      <c r="A106" s="26" t="s">
        <v>57</v>
      </c>
      <c r="B106" s="18"/>
      <c r="C106" s="18"/>
      <c r="D106" s="18"/>
      <c r="E106" s="18"/>
      <c r="F106" s="60">
        <f>('[17]Summary_5 Segment'!E322)/1000000</f>
        <v>0.60055170569856675</v>
      </c>
      <c r="G106" s="24">
        <f>('[17]Summary_5 Segment'!F322)/1000000</f>
        <v>0.46623587803380839</v>
      </c>
      <c r="H106" s="24">
        <f>('[17]Summary_5 Segment'!G322)/1000000</f>
        <v>0.68668290315119662</v>
      </c>
      <c r="I106" s="24">
        <f>('[17]Summary_5 Segment'!H322)/1000000</f>
        <v>0.72352580569230251</v>
      </c>
      <c r="J106" s="61">
        <f>('[17]Summary_5 Segment'!I322)/1000000</f>
        <v>0.76279697405941249</v>
      </c>
      <c r="K106" s="18"/>
      <c r="L106" s="18"/>
      <c r="M106" s="18"/>
      <c r="N106" s="18"/>
      <c r="O106" s="18"/>
      <c r="P106" s="85">
        <f>('[17]Summary_5 Segment'!$X322)/1000000</f>
        <v>0.15251991882154253</v>
      </c>
      <c r="Q106" s="85">
        <f>('[17]Summary_5 Segment'!Y322)/1000000</f>
        <v>0.15179234961727381</v>
      </c>
      <c r="R106" s="85">
        <f>('[17]Summary_5 Segment'!Z322)/1000000</f>
        <v>0.15297745502692933</v>
      </c>
      <c r="S106" s="85">
        <f>('[17]Summary_5 Segment'!AA322)/1000000</f>
        <v>0.14326198223282099</v>
      </c>
      <c r="T106" s="85">
        <f>('[17]Summary_5 Segment'!AC322)/1000000</f>
        <v>0.11614985176218105</v>
      </c>
      <c r="U106" s="85">
        <f>('[17]Summary_5 Segment'!AD322)/1000000</f>
        <v>0.10912982738195399</v>
      </c>
      <c r="V106" s="85">
        <f>('[17]Summary_5 Segment'!AE322)/1000000</f>
        <v>0.12614273448946525</v>
      </c>
      <c r="W106" s="85">
        <f>('[17]Summary_5 Segment'!AF322)/1000000</f>
        <v>0.11481346440020809</v>
      </c>
      <c r="X106" s="85">
        <f>('[17]Summary_5 Segment'!AH322)/1000000</f>
        <v>0.12740990335071425</v>
      </c>
      <c r="Y106" s="85">
        <f>('[17]Summary_5 Segment'!AI322)/1000000</f>
        <v>0.18250702116723658</v>
      </c>
      <c r="Z106" s="85">
        <f>('[17]Summary_5 Segment'!AJ322)/1000000</f>
        <v>0.18223493196782359</v>
      </c>
      <c r="AA106" s="85">
        <f>('[17]Summary_5 Segment'!AK322)/1000000</f>
        <v>0.19453104666542223</v>
      </c>
      <c r="AB106" s="85">
        <f>('[17]Summary_5 Segment'!AM322)/1000000</f>
        <v>0.15541582145533914</v>
      </c>
      <c r="AC106" s="85">
        <f>('[17]Summary_5 Segment'!AN322)/1000000</f>
        <v>0.18952484737403022</v>
      </c>
      <c r="AD106" s="85">
        <f>('[17]Summary_5 Segment'!AO322)/1000000</f>
        <v>0.19221416860602938</v>
      </c>
      <c r="AE106" s="85">
        <f>('[17]Summary_5 Segment'!AP322)/1000000</f>
        <v>0.18637096825690391</v>
      </c>
      <c r="AF106" s="85">
        <f>('[17]Summary_5 Segment'!AR322)/1000000</f>
        <v>0.18766848031563488</v>
      </c>
      <c r="AG106" s="85">
        <f>('[17]Summary_5 Segment'!AS322)/1000000</f>
        <v>0.18719350601450677</v>
      </c>
      <c r="AH106" s="85">
        <f>('[17]Summary_5 Segment'!AT322)/1000000</f>
        <v>0.19294314176701463</v>
      </c>
      <c r="AI106" s="86">
        <f>('[17]Summary_5 Segment'!AU322)/1000000</f>
        <v>0.19499184596225624</v>
      </c>
    </row>
    <row r="107" spans="1:35" s="2" customFormat="1">
      <c r="A107" s="26" t="s">
        <v>58</v>
      </c>
      <c r="B107" s="18"/>
      <c r="C107" s="18"/>
      <c r="D107" s="18"/>
      <c r="E107" s="18"/>
      <c r="F107" s="60">
        <f>('[17]Summary_5 Segment'!E323)/1000000</f>
        <v>8.9411594520547949E-2</v>
      </c>
      <c r="G107" s="24">
        <f>('[17]Summary_5 Segment'!F323)/1000000</f>
        <v>0.10950600000000001</v>
      </c>
      <c r="H107" s="24">
        <f>('[17]Summary_5 Segment'!G323)/1000000</f>
        <v>0.13887314494976341</v>
      </c>
      <c r="I107" s="24">
        <f>('[17]Summary_5 Segment'!H323)/1000000</f>
        <v>0.18232102463729086</v>
      </c>
      <c r="J107" s="61">
        <f>('[17]Summary_5 Segment'!I323)/1000000</f>
        <v>0.2674620386626595</v>
      </c>
      <c r="K107" s="18"/>
      <c r="L107" s="18"/>
      <c r="M107" s="18"/>
      <c r="N107" s="18"/>
      <c r="O107" s="18"/>
      <c r="P107" s="85">
        <f>('[17]Summary_5 Segment'!$X323)/1000000</f>
        <v>2.1452054794520548E-2</v>
      </c>
      <c r="Q107" s="85">
        <f>('[17]Summary_5 Segment'!Y323)/1000000</f>
        <v>2.2290410958904112E-2</v>
      </c>
      <c r="R107" s="85">
        <f>('[17]Summary_5 Segment'!Z323)/1000000</f>
        <v>2.2834564383561642E-2</v>
      </c>
      <c r="S107" s="85">
        <f>('[17]Summary_5 Segment'!AA323)/1000000</f>
        <v>2.2834564383561642E-2</v>
      </c>
      <c r="T107" s="85">
        <f>('[17]Summary_5 Segment'!AC323)/1000000</f>
        <v>2.7001479452054795E-2</v>
      </c>
      <c r="U107" s="85">
        <f>('[17]Summary_5 Segment'!AD323)/1000000</f>
        <v>2.7301495890410955E-2</v>
      </c>
      <c r="V107" s="85">
        <f>('[17]Summary_5 Segment'!AE323)/1000000</f>
        <v>2.7601512328767123E-2</v>
      </c>
      <c r="W107" s="85">
        <f>('[17]Summary_5 Segment'!AF323)/1000000</f>
        <v>2.7601512328767123E-2</v>
      </c>
      <c r="X107" s="85">
        <f>('[17]Summary_5 Segment'!AH323)/1000000</f>
        <v>3.4242693275284126E-2</v>
      </c>
      <c r="Y107" s="85">
        <f>('[17]Summary_5 Segment'!AI323)/1000000</f>
        <v>3.4623167645009501E-2</v>
      </c>
      <c r="Z107" s="85">
        <f>('[17]Summary_5 Segment'!AJ323)/1000000</f>
        <v>3.5003642014734881E-2</v>
      </c>
      <c r="AA107" s="85">
        <f>('[17]Summary_5 Segment'!AK323)/1000000</f>
        <v>3.5003642014734881E-2</v>
      </c>
      <c r="AB107" s="85">
        <f>('[17]Summary_5 Segment'!AM323)/1000000</f>
        <v>4.4955869088647057E-2</v>
      </c>
      <c r="AC107" s="85">
        <f>('[17]Summary_5 Segment'!AN323)/1000000</f>
        <v>4.545537874518759E-2</v>
      </c>
      <c r="AD107" s="85">
        <f>('[17]Summary_5 Segment'!AO323)/1000000</f>
        <v>4.5954888401728108E-2</v>
      </c>
      <c r="AE107" s="85">
        <f>('[17]Summary_5 Segment'!AP323)/1000000</f>
        <v>4.5954888401728108E-2</v>
      </c>
      <c r="AF107" s="85">
        <f>('[17]Summary_5 Segment'!AR323)/1000000</f>
        <v>6.3941630809295283E-2</v>
      </c>
      <c r="AG107" s="85">
        <f>('[17]Summary_5 Segment'!AS323)/1000000</f>
        <v>6.4652093373843006E-2</v>
      </c>
      <c r="AH107" s="85">
        <f>('[17]Summary_5 Segment'!AT323)/1000000</f>
        <v>6.5362555938390729E-2</v>
      </c>
      <c r="AI107" s="86">
        <f>('[17]Summary_5 Segment'!AU323)/1000000</f>
        <v>7.3505758541130464E-2</v>
      </c>
    </row>
    <row r="108" spans="1:35" s="2" customFormat="1">
      <c r="A108" s="26" t="s">
        <v>59</v>
      </c>
      <c r="B108" s="18"/>
      <c r="C108" s="18"/>
      <c r="D108" s="18"/>
      <c r="E108" s="18"/>
      <c r="F108" s="60">
        <f>('[17]Summary_5 Segment'!E324)/1000000</f>
        <v>1.1199193270692234</v>
      </c>
      <c r="G108" s="24">
        <f>('[17]Summary_5 Segment'!F324)/1000000</f>
        <v>1.2125374625653369</v>
      </c>
      <c r="H108" s="24">
        <f>('[17]Summary_5 Segment'!G324)/1000000</f>
        <v>1.2973938017232522</v>
      </c>
      <c r="I108" s="24">
        <f>('[17]Summary_5 Segment'!H324)/1000000</f>
        <v>1.2769996941615116</v>
      </c>
      <c r="J108" s="61">
        <f>('[17]Summary_5 Segment'!I324)/1000000</f>
        <v>1.3763618569526688</v>
      </c>
      <c r="K108" s="18"/>
      <c r="L108" s="18"/>
      <c r="M108" s="18"/>
      <c r="N108" s="18"/>
      <c r="O108" s="18"/>
      <c r="P108" s="85">
        <f>('[17]Summary_5 Segment'!X324)/1000000</f>
        <v>0.22548510969037341</v>
      </c>
      <c r="Q108" s="85">
        <f>('[17]Summary_5 Segment'!Y324)/1000000</f>
        <v>0.29180981638388259</v>
      </c>
      <c r="R108" s="85">
        <f>('[17]Summary_5 Segment'!Z324)/1000000</f>
        <v>0.30201885200209372</v>
      </c>
      <c r="S108" s="85">
        <f>('[17]Summary_5 Segment'!AA324)/1000000</f>
        <v>0.30060554899287373</v>
      </c>
      <c r="T108" s="85">
        <f>('[17]Summary_5 Segment'!AC324)/1000000</f>
        <v>0.27281191508141217</v>
      </c>
      <c r="U108" s="85">
        <f>('[17]Summary_5 Segment'!AD324)/1000000</f>
        <v>0.31124539613650692</v>
      </c>
      <c r="V108" s="85">
        <f>('[17]Summary_5 Segment'!AE324)/1000000</f>
        <v>0.31482402423612782</v>
      </c>
      <c r="W108" s="85">
        <f>('[17]Summary_5 Segment'!AF324)/1000000</f>
        <v>0.31365612711128982</v>
      </c>
      <c r="X108" s="85">
        <f>('[17]Summary_5 Segment'!AH324)/1000000</f>
        <v>0.31989256525060972</v>
      </c>
      <c r="Y108" s="85">
        <f>('[17]Summary_5 Segment'!AI324)/1000000</f>
        <v>0.32260375545902531</v>
      </c>
      <c r="Z108" s="85">
        <f>('[17]Summary_5 Segment'!AJ324)/1000000</f>
        <v>0.32668023726032802</v>
      </c>
      <c r="AA108" s="85">
        <f>('[17]Summary_5 Segment'!AK324)/1000000</f>
        <v>0.32821724375328931</v>
      </c>
      <c r="AB108" s="85">
        <f>('[17]Summary_5 Segment'!AM324)/1000000</f>
        <v>0.30950896545243267</v>
      </c>
      <c r="AC108" s="85">
        <f>('[17]Summary_5 Segment'!AN324)/1000000</f>
        <v>0.31573914483076232</v>
      </c>
      <c r="AD108" s="85">
        <f>('[17]Summary_5 Segment'!AO324)/1000000</f>
        <v>0.3249730186599204</v>
      </c>
      <c r="AE108" s="85">
        <f>('[17]Summary_5 Segment'!AP324)/1000000</f>
        <v>0.32677856521839604</v>
      </c>
      <c r="AF108" s="85">
        <f>('[17]Summary_5 Segment'!AR324)/1000000</f>
        <v>0.31353412007753756</v>
      </c>
      <c r="AG108" s="85">
        <f>('[17]Summary_5 Segment'!AS324)/1000000</f>
        <v>0.32159402651418284</v>
      </c>
      <c r="AH108" s="85">
        <f>('[17]Summary_5 Segment'!AT324)/1000000</f>
        <v>0.36298624730375395</v>
      </c>
      <c r="AI108" s="86">
        <f>('[17]Summary_5 Segment'!AU324)/1000000</f>
        <v>0.37824746305719464</v>
      </c>
    </row>
    <row r="109" spans="1:35" s="2" customFormat="1">
      <c r="A109" s="26"/>
      <c r="B109" s="18"/>
      <c r="C109" s="18"/>
      <c r="D109" s="18"/>
      <c r="E109" s="18"/>
      <c r="F109" s="114">
        <f t="shared" ref="F109:J109" si="75">F10-SUM(F104:F108)</f>
        <v>0</v>
      </c>
      <c r="G109" s="113">
        <f t="shared" si="75"/>
        <v>0</v>
      </c>
      <c r="H109" s="113">
        <f t="shared" si="75"/>
        <v>0</v>
      </c>
      <c r="I109" s="113">
        <f t="shared" si="75"/>
        <v>0</v>
      </c>
      <c r="J109" s="117">
        <f t="shared" si="75"/>
        <v>0</v>
      </c>
      <c r="K109" s="118"/>
      <c r="L109" s="119"/>
      <c r="M109" s="119"/>
      <c r="N109" s="119"/>
      <c r="O109" s="119"/>
      <c r="P109" s="113">
        <f>P10-SUM(P104:P108)</f>
        <v>0</v>
      </c>
      <c r="Q109" s="113">
        <f t="shared" ref="Q109:AI109" si="76">Q10-SUM(Q104:Q108)</f>
        <v>0</v>
      </c>
      <c r="R109" s="113">
        <f t="shared" si="76"/>
        <v>0</v>
      </c>
      <c r="S109" s="113">
        <f t="shared" si="76"/>
        <v>0</v>
      </c>
      <c r="T109" s="113">
        <f t="shared" si="76"/>
        <v>0</v>
      </c>
      <c r="U109" s="113">
        <f t="shared" si="76"/>
        <v>0</v>
      </c>
      <c r="V109" s="113">
        <f t="shared" si="76"/>
        <v>0</v>
      </c>
      <c r="W109" s="113">
        <f t="shared" si="76"/>
        <v>0</v>
      </c>
      <c r="X109" s="113">
        <f t="shared" si="76"/>
        <v>0</v>
      </c>
      <c r="Y109" s="113">
        <f t="shared" si="76"/>
        <v>0</v>
      </c>
      <c r="Z109" s="113">
        <f t="shared" si="76"/>
        <v>0</v>
      </c>
      <c r="AA109" s="113">
        <f t="shared" si="76"/>
        <v>0</v>
      </c>
      <c r="AB109" s="113">
        <f t="shared" si="76"/>
        <v>0</v>
      </c>
      <c r="AC109" s="113">
        <f t="shared" si="76"/>
        <v>0</v>
      </c>
      <c r="AD109" s="113">
        <f t="shared" si="76"/>
        <v>0</v>
      </c>
      <c r="AE109" s="113">
        <f t="shared" si="76"/>
        <v>0</v>
      </c>
      <c r="AF109" s="113">
        <f t="shared" si="76"/>
        <v>0</v>
      </c>
      <c r="AG109" s="113">
        <f t="shared" si="76"/>
        <v>0</v>
      </c>
      <c r="AH109" s="113">
        <f t="shared" si="76"/>
        <v>0</v>
      </c>
      <c r="AI109" s="115">
        <f t="shared" si="76"/>
        <v>0</v>
      </c>
    </row>
    <row r="110" spans="1:35" s="2" customFormat="1">
      <c r="A110" s="19" t="s">
        <v>32</v>
      </c>
      <c r="B110" s="18"/>
      <c r="C110" s="18"/>
      <c r="D110" s="18"/>
      <c r="E110" s="18"/>
      <c r="F110" s="125">
        <f>SUM(F111:F115)</f>
        <v>6.24941719101</v>
      </c>
      <c r="G110" s="88">
        <f>SUM(G111:G115)</f>
        <v>7.0235972752636471</v>
      </c>
      <c r="H110" s="88">
        <f>SUM(H111:H115)</f>
        <v>8.7289276655100458</v>
      </c>
      <c r="I110" s="88">
        <f>SUM(I111:I115)</f>
        <v>9.1032677084520301</v>
      </c>
      <c r="J110" s="89">
        <f>SUM(J111:J115)</f>
        <v>10.419398600419296</v>
      </c>
      <c r="K110" s="18"/>
      <c r="L110" s="18"/>
      <c r="M110" s="18"/>
      <c r="N110" s="18"/>
      <c r="O110" s="18"/>
      <c r="P110" s="85">
        <f>('[17]Summary_5 Segment'!X42)/1000000</f>
        <v>1.5054495410099999</v>
      </c>
      <c r="Q110" s="85">
        <f>('[17]Summary_5 Segment'!Y42)/1000000</f>
        <v>1.5868447999999999</v>
      </c>
      <c r="R110" s="85">
        <f>('[17]Summary_5 Segment'!Z42)/1000000</f>
        <v>1.6325157000000001</v>
      </c>
      <c r="S110" s="85">
        <f>('[17]Summary_5 Segment'!AA42)/1000000</f>
        <v>1.5246071499999998</v>
      </c>
      <c r="T110" s="90">
        <f>('[17]Summary_5 Segment'!AC42)/1000000</f>
        <v>1.6267209389142074</v>
      </c>
      <c r="U110" s="85">
        <f>('[17]Summary_5 Segment'!AD42)/1000000</f>
        <v>1.8145852072488726</v>
      </c>
      <c r="V110" s="85">
        <f>('[17]Summary_5 Segment'!AE42)/1000000</f>
        <v>1.8015288626199986</v>
      </c>
      <c r="W110" s="85">
        <f>('[17]Summary_5 Segment'!AF42)/1000000</f>
        <v>1.7807622664805691</v>
      </c>
      <c r="X110" s="85">
        <f>('[17]Summary_5 Segment'!AH42)/1000000</f>
        <v>1.7647709200019877</v>
      </c>
      <c r="Y110" s="85">
        <f>('[17]Summary_5 Segment'!AI42)/1000000</f>
        <v>2.3193589555325866</v>
      </c>
      <c r="Z110" s="85">
        <f>('[17]Summary_5 Segment'!AJ42)/1000000</f>
        <v>2.3795761199698382</v>
      </c>
      <c r="AA110" s="85">
        <f>('[17]Summary_5 Segment'!AK42)/1000000</f>
        <v>2.2652216700056327</v>
      </c>
      <c r="AB110" s="85">
        <f>('[17]Summary_5 Segment'!AM42)/1000000</f>
        <v>2.1881375496729887</v>
      </c>
      <c r="AC110" s="85">
        <f>('[17]Summary_5 Segment'!AN42)/1000000</f>
        <v>2.2228976203174398</v>
      </c>
      <c r="AD110" s="85">
        <f>('[17]Summary_5 Segment'!AO42)/1000000</f>
        <v>2.3866285300104813</v>
      </c>
      <c r="AE110" s="85">
        <f>('[17]Summary_5 Segment'!AP42)/1000000</f>
        <v>2.30560400845112</v>
      </c>
      <c r="AF110" s="85">
        <f>('[17]Summary_5 Segment'!AR42)/1000000</f>
        <v>2.3251235703522886</v>
      </c>
      <c r="AG110" s="85">
        <f>('[17]Summary_5 Segment'!AS42)/1000000</f>
        <v>2.5462493404533282</v>
      </c>
      <c r="AH110" s="85">
        <f>('[17]Summary_5 Segment'!AT42)/1000000</f>
        <v>2.7299829088126066</v>
      </c>
      <c r="AI110" s="86">
        <f>('[17]Summary_5 Segment'!AU42)/1000000</f>
        <v>2.8180427808010733</v>
      </c>
    </row>
    <row r="111" spans="1:35" s="2" customFormat="1">
      <c r="A111" s="26" t="s">
        <v>55</v>
      </c>
      <c r="B111" s="18"/>
      <c r="C111" s="18"/>
      <c r="D111" s="18"/>
      <c r="E111" s="18"/>
      <c r="F111" s="125">
        <f>('[17]Summary_5 Segment'!E$15)/(1000000)</f>
        <v>4.2595613993099999</v>
      </c>
      <c r="G111" s="88">
        <f>('[17]Summary_5 Segment'!F$15)/(1000000)</f>
        <v>5.0148141653679383</v>
      </c>
      <c r="H111" s="88">
        <f>('[17]Summary_5 Segment'!G$15)/(1000000)</f>
        <v>6.5865824539078757</v>
      </c>
      <c r="I111" s="88">
        <f>('[17]Summary_5 Segment'!H$15)/(1000000)</f>
        <v>6.8440673728290733</v>
      </c>
      <c r="J111" s="89">
        <f>('[17]Summary_5 Segment'!I$15)/(1000000)</f>
        <v>7.8044171427714923</v>
      </c>
      <c r="K111" s="18"/>
      <c r="L111" s="18"/>
      <c r="M111" s="18"/>
      <c r="N111" s="18"/>
      <c r="O111" s="18"/>
      <c r="P111" s="85">
        <f>('[17]Summary_5 Segment'!X15)/1000000</f>
        <v>1.0489206629999999</v>
      </c>
      <c r="Q111" s="85">
        <f>('[17]Summary_5 Segment'!Y15)/1000000</f>
        <v>1.079411009</v>
      </c>
      <c r="R111" s="85">
        <f>('[17]Summary_5 Segment'!Z15)/1000000</f>
        <v>1.1057984470000002</v>
      </c>
      <c r="S111" s="85">
        <f>('[17]Summary_5 Segment'!AA15)/1000000</f>
        <v>1.0254314569999998</v>
      </c>
      <c r="T111" s="90">
        <f>('[17]Summary_5 Segment'!AC15)/1000000</f>
        <v>1.1364051295707684</v>
      </c>
      <c r="U111" s="85">
        <f>('[17]Summary_5 Segment'!AD15)/1000000</f>
        <v>1.2765874490197242</v>
      </c>
      <c r="V111" s="85">
        <f>('[17]Summary_5 Segment'!AE15)/1000000</f>
        <v>1.3105692553752677</v>
      </c>
      <c r="W111" s="85">
        <f>('[17]Summary_5 Segment'!AF15)/1000000</f>
        <v>1.2912518856821789</v>
      </c>
      <c r="X111" s="85">
        <f>('[17]Summary_5 Segment'!AH15)/1000000</f>
        <v>1.3498288339403335</v>
      </c>
      <c r="Y111" s="85">
        <f>('[17]Summary_5 Segment'!AI15)/1000000</f>
        <v>1.7673815961045849</v>
      </c>
      <c r="Z111" s="85">
        <f>('[17]Summary_5 Segment'!AJ15)/1000000</f>
        <v>1.795202933832353</v>
      </c>
      <c r="AA111" s="85">
        <f>('[17]Summary_5 Segment'!AK15)/1000000</f>
        <v>1.6741691570006039</v>
      </c>
      <c r="AB111" s="85">
        <f>('[17]Summary_5 Segment'!AM15)/1000000</f>
        <v>1.639802019738589</v>
      </c>
      <c r="AC111" s="85">
        <f>('[17]Summary_5 Segment'!AN15)/1000000</f>
        <v>1.6938011387782994</v>
      </c>
      <c r="AD111" s="85">
        <f>('[17]Summary_5 Segment'!AO15)/1000000</f>
        <v>1.8042193126063748</v>
      </c>
      <c r="AE111" s="85">
        <f>('[17]Summary_5 Segment'!AP15)/1000000</f>
        <v>1.7062442448258088</v>
      </c>
      <c r="AF111" s="85">
        <f>('[17]Summary_5 Segment'!AR15)/1000000</f>
        <v>1.7018559610566859</v>
      </c>
      <c r="AG111" s="85">
        <f>('[17]Summary_5 Segment'!AS15)/1000000</f>
        <v>1.9098587251040799</v>
      </c>
      <c r="AH111" s="85">
        <f>('[17]Summary_5 Segment'!AT15)/1000000</f>
        <v>2.0524915934888797</v>
      </c>
      <c r="AI111" s="86">
        <f>('[17]Summary_5 Segment'!AU15)/1000000</f>
        <v>2.1402106516418482</v>
      </c>
    </row>
    <row r="112" spans="1:35" s="2" customFormat="1">
      <c r="A112" s="26" t="s">
        <v>56</v>
      </c>
      <c r="B112" s="18"/>
      <c r="C112" s="18"/>
      <c r="D112" s="18"/>
      <c r="E112" s="18"/>
      <c r="F112" s="125">
        <f>('[17]Summary_5 Segment'!E$19)/(1000000)</f>
        <v>0.56121045000000003</v>
      </c>
      <c r="G112" s="88">
        <f>('[17]Summary_5 Segment'!F$19)/(1000000)</f>
        <v>0.477611142989955</v>
      </c>
      <c r="H112" s="88">
        <f>('[17]Summary_5 Segment'!G$19)/(1000000)</f>
        <v>0.40781135000012803</v>
      </c>
      <c r="I112" s="88">
        <f>('[17]Summary_5 Segment'!H$19)/(1000000)</f>
        <v>0.47833650999999999</v>
      </c>
      <c r="J112" s="89">
        <f>('[17]Summary_5 Segment'!I$19)/(1000000)</f>
        <v>0.515221407114828</v>
      </c>
      <c r="K112" s="18"/>
      <c r="L112" s="18"/>
      <c r="M112" s="18"/>
      <c r="N112" s="18"/>
      <c r="O112" s="18"/>
      <c r="P112" s="85">
        <f>('[17]Summary_5 Segment'!X19)/1000000</f>
        <v>0.14138218999999999</v>
      </c>
      <c r="Q112" s="85">
        <f>('[17]Summary_5 Segment'!Y19)/1000000</f>
        <v>0.13291475</v>
      </c>
      <c r="R112" s="85">
        <f>('[17]Summary_5 Segment'!Z19)/1000000</f>
        <v>0.14469834000000001</v>
      </c>
      <c r="S112" s="85">
        <f>('[17]Summary_5 Segment'!AA19)/1000000</f>
        <v>0.14221517</v>
      </c>
      <c r="T112" s="90">
        <f>('[17]Summary_5 Segment'!AC19)/1000000</f>
        <v>0.13883942190479701</v>
      </c>
      <c r="U112" s="85">
        <f>('[17]Summary_5 Segment'!AD19)/1000000</f>
        <v>0.138102835640359</v>
      </c>
      <c r="V112" s="85">
        <f>('[17]Summary_5 Segment'!AE19)/1000000</f>
        <v>9.6354759494710021E-2</v>
      </c>
      <c r="W112" s="85">
        <f>('[17]Summary_5 Segment'!AF19)/1000000</f>
        <v>0.10431412595008896</v>
      </c>
      <c r="X112" s="85">
        <f>('[17]Summary_5 Segment'!AH19)/1000000</f>
        <v>1.5420699997110999E-2</v>
      </c>
      <c r="Y112" s="85">
        <f>('[17]Summary_5 Segment'!AI19)/1000000</f>
        <v>0.113861660002889</v>
      </c>
      <c r="Z112" s="85">
        <f>('[17]Summary_5 Segment'!AJ19)/1000000</f>
        <v>0.14082370000000002</v>
      </c>
      <c r="AA112" s="85">
        <f>('[17]Summary_5 Segment'!AK19)/1000000</f>
        <v>0.13770529000012802</v>
      </c>
      <c r="AB112" s="85">
        <f>('[17]Summary_5 Segment'!AM19)/1000000</f>
        <v>0.11330808000000001</v>
      </c>
      <c r="AC112" s="85">
        <f>('[17]Summary_5 Segment'!AN19)/1000000</f>
        <v>6.8986330002450025E-2</v>
      </c>
      <c r="AD112" s="85">
        <f>('[17]Summary_5 Segment'!AO19)/1000000</f>
        <v>0.14274036999352804</v>
      </c>
      <c r="AE112" s="85">
        <f>('[17]Summary_5 Segment'!AP19)/1000000</f>
        <v>0.15330173000402195</v>
      </c>
      <c r="AF112" s="85">
        <f>('[17]Summary_5 Segment'!AR19)/1000000</f>
        <v>0.13361228998567701</v>
      </c>
      <c r="AG112" s="85">
        <f>('[17]Summary_5 Segment'!AS19)/1000000</f>
        <v>0.12905539001432301</v>
      </c>
      <c r="AH112" s="85">
        <f>('[17]Summary_5 Segment'!AT19)/1000000</f>
        <v>0.11966583695244003</v>
      </c>
      <c r="AI112" s="86">
        <f>('[17]Summary_5 Segment'!AU19)/1000000</f>
        <v>0.13288789016238797</v>
      </c>
    </row>
    <row r="113" spans="1:35" s="2" customFormat="1">
      <c r="A113" s="26" t="s">
        <v>57</v>
      </c>
      <c r="B113" s="18"/>
      <c r="C113" s="18"/>
      <c r="D113" s="18"/>
      <c r="E113" s="18"/>
      <c r="F113" s="125">
        <f>('[17]Summary_5 Segment'!E$29)/(1000000)</f>
        <v>0.42347980400000002</v>
      </c>
      <c r="G113" s="88">
        <f>('[17]Summary_5 Segment'!F$29)/(1000000)</f>
        <v>0.37596211976999999</v>
      </c>
      <c r="H113" s="88">
        <f>('[17]Summary_5 Segment'!G$29)/(1000000)</f>
        <v>0.49787822788500008</v>
      </c>
      <c r="I113" s="88">
        <f>('[17]Summary_5 Segment'!H$29)/(1000000)</f>
        <v>0.53624460316899991</v>
      </c>
      <c r="J113" s="89">
        <f>('[17]Summary_5 Segment'!I$29)/(1000000)</f>
        <v>0.64575842747979195</v>
      </c>
      <c r="K113" s="18"/>
      <c r="L113" s="18"/>
      <c r="M113" s="18"/>
      <c r="N113" s="18"/>
      <c r="O113" s="18"/>
      <c r="P113" s="85">
        <f>('[17]Summary_5 Segment'!X29)/1000000</f>
        <v>0.101635477</v>
      </c>
      <c r="Q113" s="85">
        <f>('[17]Summary_5 Segment'!Y29)/1000000</f>
        <v>0.11266789100000001</v>
      </c>
      <c r="R113" s="85">
        <f>('[17]Summary_5 Segment'!Z29)/1000000</f>
        <v>0.12597767300000001</v>
      </c>
      <c r="S113" s="85">
        <f>('[17]Summary_5 Segment'!AA29)/1000000</f>
        <v>8.3198762999999995E-2</v>
      </c>
      <c r="T113" s="85">
        <f>('[17]Summary_5 Segment'!AC29)/1000000</f>
        <v>9.2190629270000005E-2</v>
      </c>
      <c r="U113" s="85">
        <f>('[17]Summary_5 Segment'!AD29)/1000000</f>
        <v>9.4924001999999993E-2</v>
      </c>
      <c r="V113" s="85">
        <f>('[17]Summary_5 Segment'!AE29)/1000000</f>
        <v>9.7923289999999996E-2</v>
      </c>
      <c r="W113" s="85">
        <f>('[17]Summary_5 Segment'!AF29)/1000000</f>
        <v>9.0924198499999984E-2</v>
      </c>
      <c r="X113" s="85">
        <f>('[17]Summary_5 Segment'!AH29)/1000000</f>
        <v>9.9458062059999991E-2</v>
      </c>
      <c r="Y113" s="85">
        <f>('[17]Summary_5 Segment'!AI29)/1000000</f>
        <v>0.13084214667999999</v>
      </c>
      <c r="Z113" s="85">
        <f>('[17]Summary_5 Segment'!AJ29)/1000000</f>
        <v>0.12367111614</v>
      </c>
      <c r="AA113" s="85">
        <f>('[17]Summary_5 Segment'!AK29)/1000000</f>
        <v>0.14390690300499998</v>
      </c>
      <c r="AB113" s="85">
        <f>('[17]Summary_5 Segment'!AM29)/1000000</f>
        <v>0.12994299532999998</v>
      </c>
      <c r="AC113" s="85">
        <f>('[17]Summary_5 Segment'!AN29)/1000000</f>
        <v>0.13580275782581866</v>
      </c>
      <c r="AD113" s="85">
        <f>('[17]Summary_5 Segment'!AO29)/1000000</f>
        <v>0.14934345366490381</v>
      </c>
      <c r="AE113" s="85">
        <f>('[17]Summary_5 Segment'!AP29)/1000000</f>
        <v>0.12115539634827749</v>
      </c>
      <c r="AF113" s="85">
        <f>('[17]Summary_5 Segment'!AR29)/1000000</f>
        <v>0.15176100810999998</v>
      </c>
      <c r="AG113" s="85">
        <f>('[17]Summary_5 Segment'!AS29)/1000000</f>
        <v>0.15600998326198581</v>
      </c>
      <c r="AH113" s="85">
        <f>('[17]Summary_5 Segment'!AT29)/1000000</f>
        <v>0.174347731241078</v>
      </c>
      <c r="AI113" s="86">
        <f>('[17]Summary_5 Segment'!AU29)/1000000</f>
        <v>0.16363970486672821</v>
      </c>
    </row>
    <row r="114" spans="1:35" s="2" customFormat="1">
      <c r="A114" s="26" t="s">
        <v>58</v>
      </c>
      <c r="B114" s="18"/>
      <c r="C114" s="18"/>
      <c r="D114" s="18"/>
      <c r="E114" s="18"/>
      <c r="F114" s="125">
        <f>('[17]Summary_5 Segment'!E$34)/(1000000)</f>
        <v>7.3296259999999988E-2</v>
      </c>
      <c r="G114" s="88">
        <f>('[17]Summary_5 Segment'!F$34)/(1000000)</f>
        <v>7.93185E-2</v>
      </c>
      <c r="H114" s="88">
        <f>('[17]Summary_5 Segment'!G$34)/(1000000)</f>
        <v>9.087656999999999E-2</v>
      </c>
      <c r="I114" s="88">
        <f>('[17]Summary_5 Segment'!H$34)/(1000000)</f>
        <v>0.11975224433522001</v>
      </c>
      <c r="J114" s="89">
        <f>('[17]Summary_5 Segment'!I$34)/(1000000)</f>
        <v>0.16195526120151002</v>
      </c>
      <c r="K114" s="18"/>
      <c r="L114" s="18"/>
      <c r="M114" s="18"/>
      <c r="N114" s="18"/>
      <c r="O114" s="18"/>
      <c r="P114" s="85">
        <f>('[17]Summary_5 Segment'!X34)/1000000</f>
        <v>1.538435E-2</v>
      </c>
      <c r="Q114" s="85">
        <f>('[17]Summary_5 Segment'!Y34)/1000000</f>
        <v>2.1175409999999999E-2</v>
      </c>
      <c r="R114" s="85">
        <f>('[17]Summary_5 Segment'!Z34)/1000000</f>
        <v>1.7759779999999999E-2</v>
      </c>
      <c r="S114" s="85">
        <f>('[17]Summary_5 Segment'!AA34)/1000000</f>
        <v>1.8976720000000002E-2</v>
      </c>
      <c r="T114" s="85">
        <f>('[17]Summary_5 Segment'!AC34)/1000000</f>
        <v>1.956712E-2</v>
      </c>
      <c r="U114" s="85">
        <f>('[17]Summary_5 Segment'!AD34)/1000000</f>
        <v>2.177372E-2</v>
      </c>
      <c r="V114" s="85">
        <f>('[17]Summary_5 Segment'!AE34)/1000000</f>
        <v>1.8649889999999995E-2</v>
      </c>
      <c r="W114" s="85">
        <f>('[17]Summary_5 Segment'!AF34)/1000000</f>
        <v>1.9327770000000005E-2</v>
      </c>
      <c r="X114" s="85">
        <f>('[17]Summary_5 Segment'!AH34)/1000000</f>
        <v>1.987131E-2</v>
      </c>
      <c r="Y114" s="85">
        <f>('[17]Summary_5 Segment'!AI34)/1000000</f>
        <v>2.5156940000000003E-2</v>
      </c>
      <c r="Z114" s="85">
        <f>('[17]Summary_5 Segment'!AJ34)/1000000</f>
        <v>2.3487890000000001E-2</v>
      </c>
      <c r="AA114" s="85">
        <f>('[17]Summary_5 Segment'!AK34)/1000000</f>
        <v>2.2360430000000001E-2</v>
      </c>
      <c r="AB114" s="85">
        <f>('[17]Summary_5 Segment'!AM34)/1000000</f>
        <v>2.4502819975829995E-2</v>
      </c>
      <c r="AC114" s="85">
        <f>('[17]Summary_5 Segment'!AN34)/1000000</f>
        <v>4.0054430020189997E-2</v>
      </c>
      <c r="AD114" s="85">
        <f>('[17]Summary_5 Segment'!AO34)/1000000</f>
        <v>2.3654410004186006E-2</v>
      </c>
      <c r="AE114" s="85">
        <f>('[17]Summary_5 Segment'!AP34)/1000000</f>
        <v>3.1540584335013999E-2</v>
      </c>
      <c r="AF114" s="85">
        <f>('[17]Summary_5 Segment'!AR34)/1000000</f>
        <v>3.5802308348569997E-2</v>
      </c>
      <c r="AG114" s="85">
        <f>('[17]Summary_5 Segment'!AS34)/1000000</f>
        <v>3.9279474138140001E-2</v>
      </c>
      <c r="AH114" s="85">
        <f>('[17]Summary_5 Segment'!AT34)/1000000</f>
        <v>3.8863155432599904E-2</v>
      </c>
      <c r="AI114" s="86">
        <f>('[17]Summary_5 Segment'!AU34)/1000000</f>
        <v>4.8010323282200104E-2</v>
      </c>
    </row>
    <row r="115" spans="1:35" s="2" customFormat="1">
      <c r="A115" s="26" t="s">
        <v>59</v>
      </c>
      <c r="B115" s="18"/>
      <c r="C115" s="18"/>
      <c r="D115" s="18"/>
      <c r="E115" s="18"/>
      <c r="F115" s="125">
        <f>('[17]Summary_5 Segment'!E$41)/(1000000)</f>
        <v>0.93186927769999994</v>
      </c>
      <c r="G115" s="88">
        <f>('[17]Summary_5 Segment'!F$41)/(1000000)</f>
        <v>1.0758913471357541</v>
      </c>
      <c r="H115" s="88">
        <f>('[17]Summary_5 Segment'!G$41)/(1000000)</f>
        <v>1.1457790637170431</v>
      </c>
      <c r="I115" s="88">
        <f>('[17]Summary_5 Segment'!H$41)/(1000000)</f>
        <v>1.1248669781187377</v>
      </c>
      <c r="J115" s="89">
        <f>('[17]Summary_5 Segment'!I$41)/(1000000)</f>
        <v>1.2920463618516722</v>
      </c>
      <c r="K115" s="18"/>
      <c r="L115" s="18"/>
      <c r="M115" s="18"/>
      <c r="N115" s="18"/>
      <c r="O115" s="18"/>
      <c r="P115" s="85">
        <f>('[17]Summary_5 Segment'!X41)/1000000</f>
        <v>0.19812686100999999</v>
      </c>
      <c r="Q115" s="85">
        <f>('[17]Summary_5 Segment'!Y41)/1000000</f>
        <v>0.24067574</v>
      </c>
      <c r="R115" s="85">
        <f>('[17]Summary_5 Segment'!Z41)/1000000</f>
        <v>0.23828146</v>
      </c>
      <c r="S115" s="85">
        <f>('[17]Summary_5 Segment'!AA41)/1000000</f>
        <v>0.25478504000000002</v>
      </c>
      <c r="T115" s="85">
        <f>('[17]Summary_5 Segment'!AC41)/1000000</f>
        <v>0.23971863816864233</v>
      </c>
      <c r="U115" s="85">
        <f>('[17]Summary_5 Segment'!AD41)/1000000</f>
        <v>0.28319720058878955</v>
      </c>
      <c r="V115" s="85">
        <f>('[17]Summary_5 Segment'!AE41)/1000000</f>
        <v>0.27803166775002097</v>
      </c>
      <c r="W115" s="85">
        <f>('[17]Summary_5 Segment'!AF41)/1000000</f>
        <v>0.27494428634830115</v>
      </c>
      <c r="X115" s="85">
        <f>('[17]Summary_5 Segment'!AH41)/1000000</f>
        <v>0.28019201400454291</v>
      </c>
      <c r="Y115" s="85">
        <f>('[17]Summary_5 Segment'!AI41)/1000000</f>
        <v>0.28211661274511257</v>
      </c>
      <c r="Z115" s="85">
        <f>('[17]Summary_5 Segment'!AJ41)/1000000</f>
        <v>0.29639047999748586</v>
      </c>
      <c r="AA115" s="85">
        <f>('[17]Summary_5 Segment'!AK41)/1000000</f>
        <v>0.28707988999990175</v>
      </c>
      <c r="AB115" s="85">
        <f>('[17]Summary_5 Segment'!AM41)/1000000</f>
        <v>0.28058163462856961</v>
      </c>
      <c r="AC115" s="85">
        <f>('[17]Summary_5 Segment'!AN41)/1000000</f>
        <v>0.28425296369068137</v>
      </c>
      <c r="AD115" s="85">
        <f>('[17]Summary_5 Segment'!AO41)/1000000</f>
        <v>0.26667098374148862</v>
      </c>
      <c r="AE115" s="85">
        <f>('[17]Summary_5 Segment'!AP41)/1000000</f>
        <v>0.29336205293799789</v>
      </c>
      <c r="AF115" s="85">
        <f>('[17]Summary_5 Segment'!AR41)/1000000</f>
        <v>0.3020920028513554</v>
      </c>
      <c r="AG115" s="85">
        <f>('[17]Summary_5 Segment'!AS41)/1000000</f>
        <v>0.31204576793479927</v>
      </c>
      <c r="AH115" s="85">
        <f>('[17]Summary_5 Segment'!AT41)/1000000</f>
        <v>0.34461459169760911</v>
      </c>
      <c r="AI115" s="86">
        <f>('[17]Summary_5 Segment'!AU41)/1000000</f>
        <v>0.33329421084790867</v>
      </c>
    </row>
    <row r="116" spans="1:35" s="2" customFormat="1">
      <c r="A116" s="18"/>
      <c r="B116" s="18"/>
      <c r="C116" s="18"/>
      <c r="D116" s="18"/>
      <c r="E116" s="18"/>
      <c r="F116" s="114">
        <f>F110-F16</f>
        <v>-2.7898999999109719E-7</v>
      </c>
      <c r="G116" s="113">
        <f t="shared" ref="G116:J116" si="77">G110-G16</f>
        <v>0</v>
      </c>
      <c r="H116" s="113">
        <f t="shared" si="77"/>
        <v>1.0000000028043132E-6</v>
      </c>
      <c r="I116" s="113">
        <f t="shared" si="77"/>
        <v>0</v>
      </c>
      <c r="J116" s="117">
        <f t="shared" si="77"/>
        <v>0</v>
      </c>
      <c r="K116" s="120"/>
      <c r="L116" s="120"/>
      <c r="M116" s="120"/>
      <c r="N116" s="120"/>
      <c r="O116" s="120"/>
      <c r="P116" s="113">
        <f>P16-SUM(P111:P115)</f>
        <v>-1.0099998615231698E-9</v>
      </c>
      <c r="Q116" s="113">
        <f t="shared" ref="Q116:AI116" si="78">Q16-SUM(Q111:Q115)</f>
        <v>2.8000000007466497E-7</v>
      </c>
      <c r="R116" s="113">
        <f t="shared" si="78"/>
        <v>0</v>
      </c>
      <c r="S116" s="113">
        <f t="shared" si="78"/>
        <v>0</v>
      </c>
      <c r="T116" s="113">
        <f t="shared" si="78"/>
        <v>0</v>
      </c>
      <c r="U116" s="113">
        <f t="shared" si="78"/>
        <v>0</v>
      </c>
      <c r="V116" s="113">
        <f t="shared" si="78"/>
        <v>0</v>
      </c>
      <c r="W116" s="113">
        <f t="shared" si="78"/>
        <v>0</v>
      </c>
      <c r="X116" s="113">
        <f t="shared" si="78"/>
        <v>0</v>
      </c>
      <c r="Y116" s="113">
        <f t="shared" si="78"/>
        <v>0</v>
      </c>
      <c r="Z116" s="113">
        <f t="shared" si="78"/>
        <v>-1.000000000139778E-6</v>
      </c>
      <c r="AA116" s="113">
        <f t="shared" si="78"/>
        <v>0</v>
      </c>
      <c r="AB116" s="113">
        <f t="shared" si="78"/>
        <v>0</v>
      </c>
      <c r="AC116" s="113">
        <f t="shared" si="78"/>
        <v>0</v>
      </c>
      <c r="AD116" s="113">
        <f t="shared" si="78"/>
        <v>0</v>
      </c>
      <c r="AE116" s="113">
        <f t="shared" si="78"/>
        <v>0</v>
      </c>
      <c r="AF116" s="113">
        <f t="shared" si="78"/>
        <v>0</v>
      </c>
      <c r="AG116" s="113">
        <f t="shared" si="78"/>
        <v>0</v>
      </c>
      <c r="AH116" s="113">
        <f t="shared" si="78"/>
        <v>0</v>
      </c>
      <c r="AI116" s="115">
        <f t="shared" si="78"/>
        <v>0</v>
      </c>
    </row>
    <row r="117" spans="1:35" s="2" customFormat="1">
      <c r="A117" s="19" t="s">
        <v>33</v>
      </c>
      <c r="B117" s="18"/>
      <c r="C117" s="18"/>
      <c r="D117" s="18"/>
      <c r="E117" s="18"/>
      <c r="F117" s="98">
        <f>'[17]Summary_5 Segment'!E$264</f>
        <v>90.936330329977082</v>
      </c>
      <c r="G117" s="91">
        <f>'[17]Summary_5 Segment'!F$264</f>
        <v>91.181419231001499</v>
      </c>
      <c r="H117" s="91">
        <f>'[17]Summary_5 Segment'!G$264</f>
        <v>88.837799173044189</v>
      </c>
      <c r="I117" s="91">
        <f>'[17]Summary_5 Segment'!H$264</f>
        <v>110.31698274634614</v>
      </c>
      <c r="J117" s="92">
        <f>'[17]Summary_5 Segment'!I$264</f>
        <v>138.33858078875323</v>
      </c>
      <c r="K117" s="18"/>
      <c r="L117" s="18"/>
      <c r="M117" s="18"/>
      <c r="N117" s="18"/>
      <c r="O117" s="18"/>
      <c r="P117" s="93">
        <f>'[17]Summary_5 Segment'!X264</f>
        <v>92.821459143405505</v>
      </c>
      <c r="Q117" s="93">
        <f>'[17]Summary_5 Segment'!Y264</f>
        <v>96.419976468404784</v>
      </c>
      <c r="R117" s="93">
        <f>'[17]Summary_5 Segment'!Z264</f>
        <v>83.137800358689901</v>
      </c>
      <c r="S117" s="93">
        <f>'[17]Summary_5 Segment'!AA264</f>
        <v>91.717883104619474</v>
      </c>
      <c r="T117" s="93">
        <f>'[17]Summary_5 Segment'!AC264</f>
        <v>89.649810754947111</v>
      </c>
      <c r="U117" s="93">
        <f>'[17]Summary_5 Segment'!AD264</f>
        <v>103.12431144520509</v>
      </c>
      <c r="V117" s="93">
        <f>'[17]Summary_5 Segment'!AE264</f>
        <v>92.823871909319834</v>
      </c>
      <c r="W117" s="93">
        <f>'[17]Summary_5 Segment'!AF264</f>
        <v>78.749197205836012</v>
      </c>
      <c r="X117" s="93">
        <f>'[17]Summary_5 Segment'!AH264</f>
        <v>76.366086390998618</v>
      </c>
      <c r="Y117" s="93">
        <f>'[17]Summary_5 Segment'!AI264</f>
        <v>94.464082294663754</v>
      </c>
      <c r="Z117" s="93">
        <f>'[17]Summary_5 Segment'!AJ264</f>
        <v>91.054775565081158</v>
      </c>
      <c r="AA117" s="93">
        <f>'[17]Summary_5 Segment'!AK264</f>
        <v>90.464519362792714</v>
      </c>
      <c r="AB117" s="93">
        <f>'[17]Summary_5 Segment'!AM264</f>
        <v>99.996934737418243</v>
      </c>
      <c r="AC117" s="93">
        <f>'[17]Summary_5 Segment'!AN264</f>
        <v>107.29563412743805</v>
      </c>
      <c r="AD117" s="93">
        <f>'[17]Summary_5 Segment'!AO264</f>
        <v>122.03391098106459</v>
      </c>
      <c r="AE117" s="94">
        <f>'[17]Summary_5 Segment'!AP264</f>
        <v>110.89552008577202</v>
      </c>
      <c r="AF117" s="93">
        <f>'[17]Summary_5 Segment'!AR264</f>
        <v>140.30364070312663</v>
      </c>
      <c r="AG117" s="93">
        <f>'[17]Summary_5 Segment'!AS264</f>
        <v>152.55252911840293</v>
      </c>
      <c r="AH117" s="93">
        <f>'[17]Summary_5 Segment'!AT264</f>
        <v>149.7967063083953</v>
      </c>
      <c r="AI117" s="95">
        <f>'[17]Summary_5 Segment'!AU264</f>
        <v>112.77411774719269</v>
      </c>
    </row>
    <row r="118" spans="1:35" s="2" customFormat="1">
      <c r="A118" s="26" t="s">
        <v>55</v>
      </c>
      <c r="B118" s="18"/>
      <c r="C118" s="18"/>
      <c r="D118" s="18"/>
      <c r="E118" s="18"/>
      <c r="F118" s="98">
        <f>'[17]Summary_5 Segment'!E$259</f>
        <v>60.124106069198191</v>
      </c>
      <c r="G118" s="91">
        <f>'[17]Summary_5 Segment'!F$259</f>
        <v>54.736087230089289</v>
      </c>
      <c r="H118" s="91">
        <f>'[17]Summary_5 Segment'!G$259</f>
        <v>58.361139443773816</v>
      </c>
      <c r="I118" s="91">
        <f>'[17]Summary_5 Segment'!H$259</f>
        <v>60.553549997354516</v>
      </c>
      <c r="J118" s="92">
        <f>'[17]Summary_5 Segment'!I$259</f>
        <v>101.38608817754792</v>
      </c>
      <c r="K118" s="18"/>
      <c r="L118" s="18"/>
      <c r="M118" s="18"/>
      <c r="N118" s="18"/>
      <c r="O118" s="18"/>
      <c r="P118" s="93">
        <f>'[17]Summary_5 Segment'!X259</f>
        <v>54.592634638014708</v>
      </c>
      <c r="Q118" s="93">
        <f>'[17]Summary_5 Segment'!Y259</f>
        <v>67.410201391942664</v>
      </c>
      <c r="R118" s="93">
        <f>'[17]Summary_5 Segment'!Z259</f>
        <v>59.206909657202431</v>
      </c>
      <c r="S118" s="93">
        <f>'[17]Summary_5 Segment'!AA259</f>
        <v>59.54788493142712</v>
      </c>
      <c r="T118" s="93">
        <f>'[17]Summary_5 Segment'!AC259</f>
        <v>49.043810557628213</v>
      </c>
      <c r="U118" s="93">
        <f>'[17]Summary_5 Segment'!AD259</f>
        <v>57.870385523525655</v>
      </c>
      <c r="V118" s="93">
        <f>'[17]Summary_5 Segment'!AE259</f>
        <v>62.760018459632526</v>
      </c>
      <c r="W118" s="93">
        <f>'[17]Summary_5 Segment'!AF259</f>
        <v>48.502743174549096</v>
      </c>
      <c r="X118" s="93">
        <f>'[17]Summary_5 Segment'!AH259</f>
        <v>54.337301804092014</v>
      </c>
      <c r="Y118" s="93">
        <f>'[17]Summary_5 Segment'!AI259</f>
        <v>61.198828431176914</v>
      </c>
      <c r="Z118" s="93">
        <f>'[17]Summary_5 Segment'!AJ259</f>
        <v>62.141138758312906</v>
      </c>
      <c r="AA118" s="93">
        <f>'[17]Summary_5 Segment'!AK259</f>
        <v>54.556605462713669</v>
      </c>
      <c r="AB118" s="93">
        <f>'[17]Summary_5 Segment'!AM259</f>
        <v>55.082985828056898</v>
      </c>
      <c r="AC118" s="93">
        <f>'[17]Summary_5 Segment'!AN259</f>
        <v>56.634747238542587</v>
      </c>
      <c r="AD118" s="93">
        <f>'[17]Summary_5 Segment'!AO259</f>
        <v>63.484501484473476</v>
      </c>
      <c r="AE118" s="94">
        <f>'[17]Summary_5 Segment'!AP259</f>
        <v>66.60235318541713</v>
      </c>
      <c r="AF118" s="93">
        <f>'[17]Summary_5 Segment'!AR259</f>
        <v>83.248469846116521</v>
      </c>
      <c r="AG118" s="93">
        <f>'[17]Summary_5 Segment'!AS259</f>
        <v>116.37174231534257</v>
      </c>
      <c r="AH118" s="93">
        <f>'[17]Summary_5 Segment'!AT259</f>
        <v>124.78547567588048</v>
      </c>
      <c r="AI118" s="95">
        <f>'[17]Summary_5 Segment'!AU259</f>
        <v>79.988625849253609</v>
      </c>
    </row>
    <row r="119" spans="1:35" s="2" customFormat="1">
      <c r="A119" s="26" t="s">
        <v>56</v>
      </c>
      <c r="B119" s="18"/>
      <c r="C119" s="18"/>
      <c r="D119" s="18"/>
      <c r="E119" s="18"/>
      <c r="F119" s="98">
        <f>'[17]Summary_5 Segment'!E$260</f>
        <v>262.20534013191644</v>
      </c>
      <c r="G119" s="91">
        <f>'[17]Summary_5 Segment'!F$260</f>
        <v>272.87043591908434</v>
      </c>
      <c r="H119" s="91">
        <f>'[17]Summary_5 Segment'!G$260</f>
        <v>159.65397048189448</v>
      </c>
      <c r="I119" s="91">
        <f>'[17]Summary_5 Segment'!H$260</f>
        <v>302.81100799604138</v>
      </c>
      <c r="J119" s="92">
        <f>'[17]Summary_5 Segment'!I$260</f>
        <v>450.00461966552842</v>
      </c>
      <c r="K119" s="18"/>
      <c r="L119" s="18"/>
      <c r="M119" s="18"/>
      <c r="N119" s="18"/>
      <c r="O119" s="18"/>
      <c r="P119" s="93">
        <f>'[17]Summary_5 Segment'!X260</f>
        <v>295.01519338177479</v>
      </c>
      <c r="Q119" s="93">
        <f>'[17]Summary_5 Segment'!Y260</f>
        <v>280.81007554209077</v>
      </c>
      <c r="R119" s="93">
        <f>'[17]Summary_5 Segment'!Z260</f>
        <v>238.27886079390518</v>
      </c>
      <c r="S119" s="93">
        <f>'[17]Summary_5 Segment'!AA260</f>
        <v>236.5438666080407</v>
      </c>
      <c r="T119" s="93">
        <f>'[17]Summary_5 Segment'!AC260</f>
        <v>283.13107401010546</v>
      </c>
      <c r="U119" s="93">
        <f>'[17]Summary_5 Segment'!AD260</f>
        <v>331.8038622973973</v>
      </c>
      <c r="V119" s="93">
        <f>'[17]Summary_5 Segment'!AE260</f>
        <v>245.80426018565075</v>
      </c>
      <c r="W119" s="93">
        <f>'[17]Summary_5 Segment'!AF260</f>
        <v>206.19203123331343</v>
      </c>
      <c r="X119" s="93">
        <f>'[17]Summary_5 Segment'!AH260</f>
        <v>-431.17040793337753</v>
      </c>
      <c r="Y119" s="93">
        <f>'[17]Summary_5 Segment'!AI260</f>
        <v>186.28786145303175</v>
      </c>
      <c r="Z119" s="93">
        <f>'[17]Summary_5 Segment'!AJ260</f>
        <v>138.60872918945748</v>
      </c>
      <c r="AA119" s="93">
        <f>'[17]Summary_5 Segment'!AK260</f>
        <v>225.31604634257636</v>
      </c>
      <c r="AB119" s="93">
        <f>'[17]Summary_5 Segment'!AM260</f>
        <v>250.30568804521056</v>
      </c>
      <c r="AC119" s="93">
        <f>'[17]Summary_5 Segment'!AN260</f>
        <v>271.35662770244153</v>
      </c>
      <c r="AD119" s="93">
        <f>'[17]Summary_5 Segment'!AO260</f>
        <v>317.06586599078139</v>
      </c>
      <c r="AE119" s="94">
        <f>'[17]Summary_5 Segment'!AP260</f>
        <v>342.50042016273494</v>
      </c>
      <c r="AF119" s="93">
        <f>'[17]Summary_5 Segment'!AR260</f>
        <v>545.25274546939113</v>
      </c>
      <c r="AG119" s="93">
        <f>'[17]Summary_5 Segment'!AS260</f>
        <v>439.57506480406556</v>
      </c>
      <c r="AH119" s="93">
        <f>'[17]Summary_5 Segment'!AT260</f>
        <v>432.74543402355289</v>
      </c>
      <c r="AI119" s="95">
        <f>'[17]Summary_5 Segment'!AU260</f>
        <v>379.9079763308448</v>
      </c>
    </row>
    <row r="120" spans="1:35" s="2" customFormat="1">
      <c r="A120" s="26" t="s">
        <v>57</v>
      </c>
      <c r="B120" s="18"/>
      <c r="C120" s="18"/>
      <c r="D120" s="18"/>
      <c r="E120" s="18"/>
      <c r="F120" s="98">
        <f>'[17]Summary_5 Segment'!E$261</f>
        <v>91.390010357560953</v>
      </c>
      <c r="G120" s="91">
        <f>'[17]Summary_5 Segment'!F$261</f>
        <v>118.28318044851736</v>
      </c>
      <c r="H120" s="91">
        <f>'[17]Summary_5 Segment'!G$261</f>
        <v>216.9941683832389</v>
      </c>
      <c r="I120" s="91">
        <f>'[17]Summary_5 Segment'!H$261</f>
        <v>427.02301049654375</v>
      </c>
      <c r="J120" s="92">
        <f>'[17]Summary_5 Segment'!I$261</f>
        <v>245.19738459604923</v>
      </c>
      <c r="K120" s="18"/>
      <c r="L120" s="18"/>
      <c r="M120" s="18"/>
      <c r="N120" s="18"/>
      <c r="O120" s="18"/>
      <c r="P120" s="93">
        <f>'[17]Summary_5 Segment'!X261</f>
        <v>70.791436069026787</v>
      </c>
      <c r="Q120" s="93">
        <f>'[17]Summary_5 Segment'!Y261</f>
        <v>101.33318358760553</v>
      </c>
      <c r="R120" s="93">
        <f>'[17]Summary_5 Segment'!Z261</f>
        <v>88.838637779216214</v>
      </c>
      <c r="S120" s="93">
        <f>'[17]Summary_5 Segment'!AA261</f>
        <v>101.44872354013749</v>
      </c>
      <c r="T120" s="93">
        <f>'[17]Summary_5 Segment'!AC261</f>
        <v>128.92440092916254</v>
      </c>
      <c r="U120" s="93">
        <f>'[17]Summary_5 Segment'!AD261</f>
        <v>173.80680148087723</v>
      </c>
      <c r="V120" s="93">
        <f>'[17]Summary_5 Segment'!AE261</f>
        <v>92.221380380708013</v>
      </c>
      <c r="W120" s="93">
        <f>'[17]Summary_5 Segment'!AF261</f>
        <v>77.59557493421255</v>
      </c>
      <c r="X120" s="93">
        <f>'[17]Summary_5 Segment'!AH261</f>
        <v>162.9456433458279</v>
      </c>
      <c r="Y120" s="93">
        <f>'[17]Summary_5 Segment'!AI261</f>
        <v>260.94516069624365</v>
      </c>
      <c r="Z120" s="93">
        <f>'[17]Summary_5 Segment'!AJ261</f>
        <v>225.56811830805424</v>
      </c>
      <c r="AA120" s="93">
        <f>'[17]Summary_5 Segment'!AK261</f>
        <v>207.01945249065309</v>
      </c>
      <c r="AB120" s="93">
        <f>'[17]Summary_5 Segment'!AM261</f>
        <v>416.62201698484819</v>
      </c>
      <c r="AC120" s="93">
        <f>'[17]Summary_5 Segment'!AN261</f>
        <v>474.69528962449175</v>
      </c>
      <c r="AD120" s="93">
        <f>'[17]Summary_5 Segment'!AO261</f>
        <v>495.30196865499278</v>
      </c>
      <c r="AE120" s="94">
        <f>'[17]Summary_5 Segment'!AP261</f>
        <v>300.57791096431822</v>
      </c>
      <c r="AF120" s="93">
        <f>'[17]Summary_5 Segment'!AR261</f>
        <v>317.80988082286103</v>
      </c>
      <c r="AG120" s="93">
        <f>'[17]Summary_5 Segment'!AS261</f>
        <v>281.44084345635747</v>
      </c>
      <c r="AH120" s="93">
        <f>'[17]Summary_5 Segment'!AT261</f>
        <v>251.12752794549749</v>
      </c>
      <c r="AI120" s="95">
        <f>'[17]Summary_5 Segment'!AU261</f>
        <v>137.0724276125998</v>
      </c>
    </row>
    <row r="121" spans="1:35" s="2" customFormat="1">
      <c r="A121" s="26" t="s">
        <v>58</v>
      </c>
      <c r="B121" s="18"/>
      <c r="C121" s="18"/>
      <c r="D121" s="18"/>
      <c r="E121" s="18"/>
      <c r="F121" s="98">
        <f>'[17]Summary_5 Segment'!E$262</f>
        <v>360.29968677801565</v>
      </c>
      <c r="G121" s="91">
        <f>'[17]Summary_5 Segment'!F$262</f>
        <v>305.02933599444384</v>
      </c>
      <c r="H121" s="91">
        <f>'[17]Summary_5 Segment'!G$262</f>
        <v>317.61757901091732</v>
      </c>
      <c r="I121" s="91">
        <f>'[17]Summary_5 Segment'!H$262</f>
        <v>308.48396042377823</v>
      </c>
      <c r="J121" s="92">
        <f>'[17]Summary_5 Segment'!I$262</f>
        <v>294.2992608372117</v>
      </c>
      <c r="K121" s="18"/>
      <c r="L121" s="18"/>
      <c r="M121" s="18"/>
      <c r="N121" s="18"/>
      <c r="O121" s="18"/>
      <c r="P121" s="93">
        <f>'[17]Summary_5 Segment'!X262</f>
        <v>593.80935301133979</v>
      </c>
      <c r="Q121" s="93">
        <f>'[17]Summary_5 Segment'!Y262</f>
        <v>299.66924701812121</v>
      </c>
      <c r="R121" s="93">
        <f>'[17]Summary_5 Segment'!Z262</f>
        <v>302.37360992084382</v>
      </c>
      <c r="S121" s="93">
        <f>'[17]Summary_5 Segment'!AA262</f>
        <v>292.86097070515831</v>
      </c>
      <c r="T121" s="93">
        <f>'[17]Summary_5 Segment'!AC262</f>
        <v>257.49192214962926</v>
      </c>
      <c r="U121" s="93">
        <f>'[17]Summary_5 Segment'!AD262</f>
        <v>293.49638478731976</v>
      </c>
      <c r="V121" s="93">
        <f>'[17]Summary_5 Segment'!AE262</f>
        <v>375.71958184387222</v>
      </c>
      <c r="W121" s="93">
        <f>'[17]Summary_5 Segment'!AF262</f>
        <v>297.93696177765315</v>
      </c>
      <c r="X121" s="93">
        <f>'[17]Summary_5 Segment'!AH262</f>
        <v>313.43010359058206</v>
      </c>
      <c r="Y121" s="93">
        <f>'[17]Summary_5 Segment'!AI262</f>
        <v>329.1950608064912</v>
      </c>
      <c r="Z121" s="93">
        <f>'[17]Summary_5 Segment'!AJ262</f>
        <v>318.71875392670034</v>
      </c>
      <c r="AA121" s="93">
        <f>'[17]Summary_5 Segment'!AK262</f>
        <v>307.15679323979606</v>
      </c>
      <c r="AB121" s="93">
        <f>'[17]Summary_5 Segment'!AM262</f>
        <v>320.63154921938127</v>
      </c>
      <c r="AC121" s="93">
        <f>'[17]Summary_5 Segment'!AN262</f>
        <v>224.41212466601277</v>
      </c>
      <c r="AD121" s="93">
        <f>'[17]Summary_5 Segment'!AO262</f>
        <v>423.21324302515302</v>
      </c>
      <c r="AE121" s="94">
        <f>'[17]Summary_5 Segment'!AP262</f>
        <v>319.76928686888988</v>
      </c>
      <c r="AF121" s="93">
        <f>'[17]Summary_5 Segment'!AR262</f>
        <v>297.45809410942826</v>
      </c>
      <c r="AG121" s="93">
        <f>'[17]Summary_5 Segment'!AS262</f>
        <v>337.54220023288798</v>
      </c>
      <c r="AH121" s="93">
        <f>'[17]Summary_5 Segment'!AT262</f>
        <v>277.36858658197696</v>
      </c>
      <c r="AI121" s="95">
        <f>'[17]Summary_5 Segment'!AU262</f>
        <v>270.26955350651662</v>
      </c>
    </row>
    <row r="122" spans="1:35" s="2" customFormat="1">
      <c r="A122" s="26" t="s">
        <v>59</v>
      </c>
      <c r="B122" s="18"/>
      <c r="C122" s="18"/>
      <c r="D122" s="18"/>
      <c r="E122" s="18"/>
      <c r="F122" s="98">
        <f>'[17]Summary_5 Segment'!E$263</f>
        <v>113.86912328672435</v>
      </c>
      <c r="G122" s="91">
        <f>'[17]Summary_5 Segment'!F$263</f>
        <v>153.8553181303688</v>
      </c>
      <c r="H122" s="91">
        <f>'[17]Summary_5 Segment'!G$263</f>
        <v>153.81191207783027</v>
      </c>
      <c r="I122" s="91">
        <f>'[17]Summary_5 Segment'!H$263</f>
        <v>160.68968330213676</v>
      </c>
      <c r="J122" s="92">
        <f>'[17]Summary_5 Segment'!I$263</f>
        <v>163.57536454403035</v>
      </c>
      <c r="K122" s="18"/>
      <c r="L122" s="18"/>
      <c r="M122" s="18"/>
      <c r="N122" s="18"/>
      <c r="O122" s="18"/>
      <c r="P122" s="93">
        <f>'[17]Summary_5 Segment'!X263</f>
        <v>129.75215327627021</v>
      </c>
      <c r="Q122" s="93">
        <f>'[17]Summary_5 Segment'!Y263</f>
        <v>112.48956680200052</v>
      </c>
      <c r="R122" s="93">
        <f>'[17]Summary_5 Segment'!Z263</f>
        <v>83.069880319427355</v>
      </c>
      <c r="S122" s="93">
        <f>'[17]Summary_5 Segment'!AA263</f>
        <v>131.62673910947493</v>
      </c>
      <c r="T122" s="93">
        <f>'[17]Summary_5 Segment'!AC263</f>
        <v>166.14112109587711</v>
      </c>
      <c r="U122" s="93">
        <f>'[17]Summary_5 Segment'!AD263</f>
        <v>143.92065866009023</v>
      </c>
      <c r="V122" s="93">
        <f>'[17]Summary_5 Segment'!AE263</f>
        <v>148.44900095045986</v>
      </c>
      <c r="W122" s="93">
        <f>'[17]Summary_5 Segment'!AF263</f>
        <v>158.84480618837244</v>
      </c>
      <c r="X122" s="93">
        <f>'[17]Summary_5 Segment'!AH263</f>
        <v>160.07888410986746</v>
      </c>
      <c r="Y122" s="93">
        <f>'[17]Summary_5 Segment'!AI263</f>
        <v>168.30155500754779</v>
      </c>
      <c r="Z122" s="93">
        <f>'[17]Summary_5 Segment'!AJ263</f>
        <v>152.27382472711679</v>
      </c>
      <c r="AA122" s="93">
        <f>'[17]Summary_5 Segment'!AK263</f>
        <v>135.04339648360499</v>
      </c>
      <c r="AB122" s="93">
        <f>'[17]Summary_5 Segment'!AM263</f>
        <v>137.61828620483939</v>
      </c>
      <c r="AC122" s="93">
        <f>'[17]Summary_5 Segment'!AN263</f>
        <v>176.07005687984076</v>
      </c>
      <c r="AD122" s="93">
        <f>'[17]Summary_5 Segment'!AO263</f>
        <v>168.92704257229167</v>
      </c>
      <c r="AE122" s="94">
        <f>'[17]Summary_5 Segment'!AP263</f>
        <v>160.36333879534888</v>
      </c>
      <c r="AF122" s="93">
        <f>'[17]Summary_5 Segment'!AR263</f>
        <v>160.77960543838677</v>
      </c>
      <c r="AG122" s="93">
        <f>'[17]Summary_5 Segment'!AS263</f>
        <v>158.46687875813757</v>
      </c>
      <c r="AH122" s="93">
        <f>'[17]Summary_5 Segment'!AT263</f>
        <v>142.65305485183057</v>
      </c>
      <c r="AI122" s="95">
        <f>'[17]Summary_5 Segment'!AU263</f>
        <v>192.52720884790185</v>
      </c>
    </row>
    <row r="123" spans="1:35" s="2" customFormat="1">
      <c r="A123" s="18"/>
      <c r="B123" s="18"/>
      <c r="C123" s="18"/>
      <c r="D123" s="18"/>
      <c r="E123" s="18"/>
      <c r="F123" s="114">
        <f>F117-F22</f>
        <v>2.6281895159030455E-3</v>
      </c>
      <c r="G123" s="113">
        <f t="shared" ref="G123:J123" si="79">G117-G22</f>
        <v>2.26834475540727E-5</v>
      </c>
      <c r="H123" s="113">
        <f t="shared" si="79"/>
        <v>1.1913448969380624E-4</v>
      </c>
      <c r="I123" s="113">
        <f t="shared" si="79"/>
        <v>-6.4051919537178037E-6</v>
      </c>
      <c r="J123" s="117">
        <f t="shared" si="79"/>
        <v>-3.6492167510004947E-8</v>
      </c>
      <c r="K123" s="119"/>
      <c r="L123" s="119"/>
      <c r="M123" s="119"/>
      <c r="N123" s="119"/>
      <c r="O123" s="119"/>
      <c r="P123" s="113">
        <f>P117-P22</f>
        <v>8.5632687638792504E-4</v>
      </c>
      <c r="Q123" s="113">
        <f t="shared" ref="Q123:AI123" si="80">Q117-Q22</f>
        <v>1.0481565481654798E-3</v>
      </c>
      <c r="R123" s="113">
        <f t="shared" si="80"/>
        <v>6.7678115059663924E-3</v>
      </c>
      <c r="S123" s="113">
        <f t="shared" si="80"/>
        <v>1.5907110828692339E-3</v>
      </c>
      <c r="T123" s="113">
        <f t="shared" si="80"/>
        <v>-2.0882317969039832E-5</v>
      </c>
      <c r="U123" s="113">
        <f t="shared" si="80"/>
        <v>5.8556391564934529E-5</v>
      </c>
      <c r="V123" s="113">
        <f t="shared" si="80"/>
        <v>-6.1480987724849001E-5</v>
      </c>
      <c r="W123" s="113">
        <f t="shared" si="80"/>
        <v>1.0545670235728721E-4</v>
      </c>
      <c r="X123" s="113">
        <f t="shared" si="80"/>
        <v>2.6729599909458557E-5</v>
      </c>
      <c r="Y123" s="113">
        <f t="shared" si="80"/>
        <v>4.0485250646327131E-4</v>
      </c>
      <c r="Z123" s="113">
        <f t="shared" si="80"/>
        <v>-3.0755651351910274E-5</v>
      </c>
      <c r="AA123" s="113">
        <f t="shared" si="80"/>
        <v>5.5060714814203493E-5</v>
      </c>
      <c r="AB123" s="113">
        <f t="shared" si="80"/>
        <v>1.5758998510762012E-4</v>
      </c>
      <c r="AC123" s="113">
        <f t="shared" si="80"/>
        <v>-1.4483104905593791E-4</v>
      </c>
      <c r="AD123" s="113">
        <f t="shared" si="80"/>
        <v>1.091190998181446E-5</v>
      </c>
      <c r="AE123" s="113">
        <f t="shared" si="80"/>
        <v>-4.6510511737096749E-5</v>
      </c>
      <c r="AF123" s="113">
        <f t="shared" si="80"/>
        <v>1.505168984294869E-5</v>
      </c>
      <c r="AG123" s="113">
        <f t="shared" si="80"/>
        <v>9.339511876760298E-6</v>
      </c>
      <c r="AH123" s="113">
        <f t="shared" si="80"/>
        <v>-2.1520723606727188E-5</v>
      </c>
      <c r="AI123" s="115">
        <f t="shared" si="80"/>
        <v>-1.4435003947710356E-7</v>
      </c>
    </row>
    <row r="124" spans="1:35" s="2" customFormat="1">
      <c r="A124" s="19" t="s">
        <v>34</v>
      </c>
      <c r="B124" s="18"/>
      <c r="C124" s="18"/>
      <c r="D124" s="18"/>
      <c r="E124" s="18"/>
      <c r="F124" s="48">
        <f>SUM(F125:F130)</f>
        <v>568.29906605152269</v>
      </c>
      <c r="G124" s="52">
        <f t="shared" ref="G124:J124" si="81">SUM(G125:G130)</f>
        <v>640.42156766553444</v>
      </c>
      <c r="H124" s="52">
        <f t="shared" si="81"/>
        <v>775.45872294461094</v>
      </c>
      <c r="I124" s="52">
        <f t="shared" si="81"/>
        <v>1004.2450267286727</v>
      </c>
      <c r="J124" s="47">
        <f t="shared" si="81"/>
        <v>1441.4048150543263</v>
      </c>
      <c r="K124" s="18"/>
      <c r="L124" s="18"/>
      <c r="M124" s="18"/>
      <c r="N124" s="18"/>
      <c r="O124" s="18"/>
      <c r="P124" s="91">
        <f>'[17]Summary_5 Segment'!X240</f>
        <v>139.73802306331828</v>
      </c>
      <c r="Q124" s="91">
        <f>'[17]Summary_5 Segment'!Y240</f>
        <v>153.0035382750105</v>
      </c>
      <c r="R124" s="91">
        <f>'[17]Summary_5 Segment'!Z240</f>
        <v>135.72376434902691</v>
      </c>
      <c r="S124" s="91">
        <f>'[17]Summary_5 Segment'!AA240</f>
        <v>139.83374036416703</v>
      </c>
      <c r="T124" s="91">
        <f>'[17]Summary_5 Segment'!AC240</f>
        <v>145.83522432476857</v>
      </c>
      <c r="U124" s="91">
        <f>'[17]Summary_5 Segment'!AD240</f>
        <v>187.12785005619477</v>
      </c>
      <c r="V124" s="91">
        <f>'[17]Summary_5 Segment'!AE240</f>
        <v>167.22488438478138</v>
      </c>
      <c r="W124" s="91">
        <f>'[17]Summary_5 Segment'!AF240</f>
        <v>140.23359889978983</v>
      </c>
      <c r="X124" s="91">
        <f>'[17]Summary_5 Segment'!AH240</f>
        <v>134.76864853719388</v>
      </c>
      <c r="Y124" s="91">
        <f>'[17]Summary_5 Segment'!AI240</f>
        <v>219.09611524629562</v>
      </c>
      <c r="Z124" s="91">
        <f>'[17]Summary_5 Segment'!AJ240</f>
        <v>216.67176954388026</v>
      </c>
      <c r="AA124" s="91">
        <f>'[17]Summary_5 Segment'!AK240</f>
        <v>204.9221896272422</v>
      </c>
      <c r="AB124" s="91">
        <f>'[17]Summary_5 Segment'!AM240</f>
        <v>218.80704775114413</v>
      </c>
      <c r="AC124" s="91">
        <f>'[17]Summary_5 Segment'!AN240</f>
        <v>238.50720977233269</v>
      </c>
      <c r="AD124" s="91">
        <f>'[17]Summary_5 Segment'!AO240</f>
        <v>291.24961357616814</v>
      </c>
      <c r="AE124" s="96">
        <f>'[17]Summary_5 Segment'!AP240</f>
        <v>255.68115562902767</v>
      </c>
      <c r="AF124" s="91">
        <f>'[17]Summary_5 Segment'!AR240</f>
        <v>326.22330200507844</v>
      </c>
      <c r="AG124" s="91">
        <f>'[17]Summary_5 Segment'!AS240</f>
        <v>388.4367766522206</v>
      </c>
      <c r="AH124" s="91">
        <f>'[17]Summary_5 Segment'!AT240</f>
        <v>408.94244801834077</v>
      </c>
      <c r="AI124" s="97">
        <f>'[17]Summary_5 Segment'!AU240</f>
        <v>317.80228837868657</v>
      </c>
    </row>
    <row r="125" spans="1:35" s="2" customFormat="1">
      <c r="A125" s="26" t="s">
        <v>55</v>
      </c>
      <c r="B125" s="18"/>
      <c r="C125" s="18"/>
      <c r="D125" s="18"/>
      <c r="E125" s="18"/>
      <c r="F125" s="48">
        <f>'[17]Summary_5 Segment'!E$210</f>
        <v>256.10232138037674</v>
      </c>
      <c r="G125" s="46">
        <f>'[17]Summary_5 Segment'!F$210</f>
        <v>274.49130559826688</v>
      </c>
      <c r="H125" s="46">
        <f>'[17]Summary_5 Segment'!G$210</f>
        <v>384.40045705043144</v>
      </c>
      <c r="I125" s="46">
        <f>'[17]Summary_5 Segment'!H$210</f>
        <v>414.43257584586803</v>
      </c>
      <c r="J125" s="47">
        <f>'[17]Summary_5 Segment'!I$210</f>
        <v>791.25932461139712</v>
      </c>
      <c r="K125" s="18"/>
      <c r="L125" s="18"/>
      <c r="M125" s="18"/>
      <c r="N125" s="18"/>
      <c r="O125" s="18"/>
      <c r="P125" s="91">
        <f>'[17]Summary_5 Segment'!X210</f>
        <v>57.263342519423148</v>
      </c>
      <c r="Q125" s="91">
        <f>'[17]Summary_5 Segment'!Y210</f>
        <v>72.763313501370035</v>
      </c>
      <c r="R125" s="91">
        <f>'[17]Summary_5 Segment'!Z210</f>
        <v>65.470908750603755</v>
      </c>
      <c r="S125" s="91">
        <f>'[17]Summary_5 Segment'!AA210</f>
        <v>61.062274406501643</v>
      </c>
      <c r="T125" s="91">
        <f>'[17]Summary_5 Segment'!AC210</f>
        <v>55.733637891385712</v>
      </c>
      <c r="U125" s="91">
        <f>'[17]Summary_5 Segment'!AD210</f>
        <v>73.876607829265595</v>
      </c>
      <c r="V125" s="91">
        <f>'[17]Summary_5 Segment'!AE210</f>
        <v>82.251350659978655</v>
      </c>
      <c r="W125" s="91">
        <f>'[17]Summary_5 Segment'!AF210</f>
        <v>62.629258584894956</v>
      </c>
      <c r="X125" s="91">
        <f>'[17]Summary_5 Segment'!AH210</f>
        <v>73.346056733681493</v>
      </c>
      <c r="Y125" s="91">
        <f>'[17]Summary_5 Segment'!AI210</f>
        <v>108.1616830724241</v>
      </c>
      <c r="Z125" s="91">
        <f>'[17]Summary_5 Segment'!AJ210</f>
        <v>111.55595461060668</v>
      </c>
      <c r="AA125" s="91">
        <f>'[17]Summary_5 Segment'!AK210</f>
        <v>91.336986176325894</v>
      </c>
      <c r="AB125" s="91">
        <f>'[17]Summary_5 Segment'!AM210</f>
        <v>90.325191414079768</v>
      </c>
      <c r="AC125" s="91">
        <f>'[17]Summary_5 Segment'!AN210</f>
        <v>95.927999367064587</v>
      </c>
      <c r="AD125" s="91">
        <f>'[17]Summary_5 Segment'!AO210</f>
        <v>114.53996362947511</v>
      </c>
      <c r="AE125" s="96">
        <f>'[17]Summary_5 Segment'!AP210</f>
        <v>113.63988181447385</v>
      </c>
      <c r="AF125" s="91">
        <f>'[17]Summary_5 Segment'!AR210</f>
        <v>141.67690465646118</v>
      </c>
      <c r="AG125" s="91">
        <f>'[17]Summary_5 Segment'!AS210</f>
        <v>222.25358741652067</v>
      </c>
      <c r="AH125" s="91">
        <f>'[17]Summary_5 Segment'!AT210</f>
        <v>256.12113981425574</v>
      </c>
      <c r="AI125" s="97">
        <f>'[17]Summary_5 Segment'!AU210</f>
        <v>171.19250905276704</v>
      </c>
    </row>
    <row r="126" spans="1:35" s="2" customFormat="1">
      <c r="A126" s="26" t="s">
        <v>56</v>
      </c>
      <c r="B126" s="18"/>
      <c r="C126" s="18"/>
      <c r="D126" s="18"/>
      <c r="E126" s="18"/>
      <c r="F126" s="48">
        <f>'[17]Summary_5 Segment'!E$214</f>
        <v>147.15237692783592</v>
      </c>
      <c r="G126" s="46">
        <f>'[17]Summary_5 Segment'!F$214</f>
        <v>130.32596078748114</v>
      </c>
      <c r="H126" s="46">
        <f>'[17]Summary_5 Segment'!G$214</f>
        <v>65.108701235101975</v>
      </c>
      <c r="I126" s="46">
        <f>'[17]Summary_5 Segment'!H$214</f>
        <v>144.84556075440855</v>
      </c>
      <c r="J126" s="47">
        <f>'[17]Summary_5 Segment'!I$214</f>
        <v>231.85201335224656</v>
      </c>
      <c r="K126" s="18"/>
      <c r="L126" s="18"/>
      <c r="M126" s="18"/>
      <c r="N126" s="18"/>
      <c r="O126" s="18"/>
      <c r="P126" s="91">
        <f>'[17]Summary_5 Segment'!X214</f>
        <v>41.709894123588832</v>
      </c>
      <c r="Q126" s="91">
        <f>'[17]Summary_5 Segment'!Y214</f>
        <v>37.323800988158105</v>
      </c>
      <c r="R126" s="91">
        <f>'[17]Summary_5 Segment'!Z214</f>
        <v>34.478555613969164</v>
      </c>
      <c r="S126" s="91">
        <f>'[17]Summary_5 Segment'!AA214</f>
        <v>33.640126202119838</v>
      </c>
      <c r="T126" s="91">
        <f>'[17]Summary_5 Segment'!AC214</f>
        <v>39.309754638847338</v>
      </c>
      <c r="U126" s="91">
        <f>'[17]Summary_5 Segment'!AD214</f>
        <v>45.82305425969377</v>
      </c>
      <c r="V126" s="91">
        <f>'[17]Summary_5 Segment'!AE214</f>
        <v>23.684410372963502</v>
      </c>
      <c r="W126" s="91">
        <f>'[17]Summary_5 Segment'!AF214</f>
        <v>21.508741515976535</v>
      </c>
      <c r="X126" s="91">
        <f>'[17]Summary_5 Segment'!AH214</f>
        <v>-6.6489495083725831</v>
      </c>
      <c r="Y126" s="91">
        <f>'[17]Summary_5 Segment'!AI214</f>
        <v>21.211045143430393</v>
      </c>
      <c r="Z126" s="91">
        <f>'[17]Summary_5 Segment'!AJ214</f>
        <v>19.519394096757406</v>
      </c>
      <c r="AA126" s="91">
        <f>'[17]Summary_5 Segment'!AK214</f>
        <v>31.027211503286757</v>
      </c>
      <c r="AB126" s="91">
        <f>'[17]Summary_5 Segment'!AM214</f>
        <v>28.361656925481764</v>
      </c>
      <c r="AC126" s="91">
        <f>'[17]Summary_5 Segment'!AN214</f>
        <v>18.719897867032604</v>
      </c>
      <c r="AD126" s="91">
        <f>'[17]Summary_5 Segment'!AO214</f>
        <v>45.258099023842512</v>
      </c>
      <c r="AE126" s="96">
        <f>'[17]Summary_5 Segment'!AP214</f>
        <v>52.505906938051673</v>
      </c>
      <c r="AF126" s="91">
        <f>'[17]Summary_5 Segment'!AR214</f>
        <v>72.852467943142813</v>
      </c>
      <c r="AG126" s="91">
        <f>'[17]Summary_5 Segment'!AS214</f>
        <v>56.729531428859985</v>
      </c>
      <c r="AH126" s="91">
        <f>'[17]Summary_5 Segment'!AT214</f>
        <v>51.784844549775379</v>
      </c>
      <c r="AI126" s="97">
        <f>'[17]Summary_5 Segment'!AU214</f>
        <v>50.485169430468396</v>
      </c>
    </row>
    <row r="127" spans="1:35" s="2" customFormat="1">
      <c r="A127" s="26" t="s">
        <v>57</v>
      </c>
      <c r="B127" s="18"/>
      <c r="C127" s="18"/>
      <c r="D127" s="18"/>
      <c r="E127" s="18"/>
      <c r="F127" s="48">
        <f>'[17]Summary_5 Segment'!E$224</f>
        <v>38.701823673777888</v>
      </c>
      <c r="G127" s="46">
        <f>'[17]Summary_5 Segment'!F$224</f>
        <v>44.469995254562008</v>
      </c>
      <c r="H127" s="46">
        <f>'[17]Summary_5 Segment'!G$224</f>
        <v>108.03667201602629</v>
      </c>
      <c r="I127" s="46">
        <f>'[17]Summary_5 Segment'!H$224</f>
        <v>228.98878480775079</v>
      </c>
      <c r="J127" s="47">
        <f>'[17]Summary_5 Segment'!I$224</f>
        <v>158.3382774989025</v>
      </c>
      <c r="K127" s="18"/>
      <c r="L127" s="18"/>
      <c r="M127" s="18"/>
      <c r="N127" s="18"/>
      <c r="O127" s="18"/>
      <c r="P127" s="91">
        <f>'[17]Summary_5 Segment'!X224</f>
        <v>7.1949213723905423</v>
      </c>
      <c r="Q127" s="91">
        <f>'[17]Summary_5 Segment'!Y224</f>
        <v>11.41699608313133</v>
      </c>
      <c r="R127" s="91">
        <f>'[17]Summary_5 Segment'!Z224</f>
        <v>11.191684859915547</v>
      </c>
      <c r="S127" s="91">
        <f>'[17]Summary_5 Segment'!AA224</f>
        <v>8.4404083064684201</v>
      </c>
      <c r="T127" s="91">
        <f>'[17]Summary_5 Segment'!AC224</f>
        <v>11.885621649917269</v>
      </c>
      <c r="U127" s="91">
        <f>'[17]Summary_5 Segment'!AD224</f>
        <v>16.498437171384392</v>
      </c>
      <c r="V127" s="91">
        <f>'[17]Summary_5 Segment'!AE224</f>
        <v>9.0306209752203799</v>
      </c>
      <c r="W127" s="91">
        <f>'[17]Summary_5 Segment'!AF224</f>
        <v>7.0553154580399644</v>
      </c>
      <c r="X127" s="91">
        <f>'[17]Summary_5 Segment'!AH224</f>
        <v>16.206257908295978</v>
      </c>
      <c r="Y127" s="91">
        <f>'[17]Summary_5 Segment'!AI224</f>
        <v>34.142624991254081</v>
      </c>
      <c r="Z127" s="91">
        <f>'[17]Summary_5 Segment'!AJ224</f>
        <v>27.896260956756635</v>
      </c>
      <c r="AA127" s="91">
        <f>'[17]Summary_5 Segment'!AK224</f>
        <v>29.791528269720615</v>
      </c>
      <c r="AB127" s="91">
        <f>'[17]Summary_5 Segment'!AM224</f>
        <v>54.137112807437305</v>
      </c>
      <c r="AC127" s="91">
        <f>'[17]Summary_5 Segment'!AN224</f>
        <v>64.464929457931703</v>
      </c>
      <c r="AD127" s="91">
        <f>'[17]Summary_5 Segment'!AO224</f>
        <v>73.970106605962556</v>
      </c>
      <c r="AE127" s="96">
        <f>'[17]Summary_5 Segment'!AP224</f>
        <v>36.416635936419233</v>
      </c>
      <c r="AF127" s="91">
        <f>'[17]Summary_5 Segment'!AR224</f>
        <v>48.231147900996341</v>
      </c>
      <c r="AG127" s="91">
        <f>'[17]Summary_5 Segment'!AS224</f>
        <v>43.9075812768655</v>
      </c>
      <c r="AH127" s="91">
        <f>'[17]Summary_5 Segment'!AT224</f>
        <v>43.783514749477902</v>
      </c>
      <c r="AI127" s="97">
        <f>'[17]Summary_5 Segment'!AU224</f>
        <v>22.430491599891795</v>
      </c>
    </row>
    <row r="128" spans="1:35" s="2" customFormat="1">
      <c r="A128" s="26" t="s">
        <v>58</v>
      </c>
      <c r="B128" s="18"/>
      <c r="C128" s="18"/>
      <c r="D128" s="18"/>
      <c r="E128" s="18"/>
      <c r="F128" s="48">
        <f>'[17]Summary_5 Segment'!E$229</f>
        <v>26.408619519999995</v>
      </c>
      <c r="G128" s="46">
        <f>'[17]Summary_5 Segment'!F$229</f>
        <v>24.194469387075294</v>
      </c>
      <c r="H128" s="46">
        <f>'[17]Summary_5 Segment'!G$229</f>
        <v>28.86399615221616</v>
      </c>
      <c r="I128" s="46">
        <f>'[17]Summary_5 Segment'!H$229</f>
        <v>36.941646602164624</v>
      </c>
      <c r="J128" s="47">
        <f>'[17]Summary_5 Segment'!I$229</f>
        <v>47.663313660301952</v>
      </c>
      <c r="K128" s="18"/>
      <c r="L128" s="18"/>
      <c r="M128" s="18"/>
      <c r="N128" s="18"/>
      <c r="O128" s="18"/>
      <c r="P128" s="91">
        <f>'[17]Summary_5 Segment'!X229</f>
        <v>9.1353709200000051</v>
      </c>
      <c r="Q128" s="91">
        <f>'[17]Summary_5 Segment'!Y229</f>
        <v>6.3456191699999946</v>
      </c>
      <c r="R128" s="91">
        <f>'[17]Summary_5 Segment'!Z229</f>
        <v>5.3700887900000041</v>
      </c>
      <c r="S128" s="91">
        <f>'[17]Summary_5 Segment'!AA229</f>
        <v>5.557540639999992</v>
      </c>
      <c r="T128" s="91">
        <f>'[17]Summary_5 Segment'!AC229</f>
        <v>5.0383753397324531</v>
      </c>
      <c r="U128" s="91">
        <f>'[17]Summary_5 Segment'!AD229</f>
        <v>6.39050810337136</v>
      </c>
      <c r="V128" s="91">
        <f>'[17]Summary_5 Segment'!AE229</f>
        <v>7.0071288722342118</v>
      </c>
      <c r="W128" s="91">
        <f>'[17]Summary_5 Segment'!AF229</f>
        <v>5.7584570717372729</v>
      </c>
      <c r="X128" s="91">
        <f>'[17]Summary_5 Segment'!AH229</f>
        <v>6.2282667517805699</v>
      </c>
      <c r="Y128" s="91">
        <f>'[17]Summary_5 Segment'!AI229</f>
        <v>8.2815403930052511</v>
      </c>
      <c r="Z128" s="91">
        <f>'[17]Summary_5 Segment'!AJ229</f>
        <v>7.4860310331674063</v>
      </c>
      <c r="AA128" s="91">
        <f>'[17]Summary_5 Segment'!AK229</f>
        <v>6.8681579742629335</v>
      </c>
      <c r="AB128" s="91">
        <f>'[17]Summary_5 Segment'!AM229</f>
        <v>7.8563771290939739</v>
      </c>
      <c r="AC128" s="91">
        <f>'[17]Summary_5 Segment'!AN229</f>
        <v>8.9886997431169622</v>
      </c>
      <c r="AD128" s="91">
        <f>'[17]Summary_5 Segment'!AO229</f>
        <v>10.010859569718184</v>
      </c>
      <c r="AE128" s="96">
        <f>'[17]Summary_5 Segment'!AP229</f>
        <v>10.085710160235505</v>
      </c>
      <c r="AF128" s="91">
        <f>'[17]Summary_5 Segment'!AR229</f>
        <v>10.649686406083703</v>
      </c>
      <c r="AG128" s="91">
        <f>'[17]Summary_5 Segment'!AS229</f>
        <v>13.258480124578597</v>
      </c>
      <c r="AH128" s="91">
        <f>'[17]Summary_5 Segment'!AT229</f>
        <v>10.779418492455914</v>
      </c>
      <c r="AI128" s="97">
        <f>'[17]Summary_5 Segment'!AU229</f>
        <v>12.975728637183741</v>
      </c>
    </row>
    <row r="129" spans="1:35" s="2" customFormat="1">
      <c r="A129" s="26" t="s">
        <v>59</v>
      </c>
      <c r="B129" s="18"/>
      <c r="C129" s="18"/>
      <c r="D129" s="18"/>
      <c r="E129" s="18"/>
      <c r="F129" s="48">
        <f>'[17]Summary_5 Segment'!E$236</f>
        <v>106.11113766953206</v>
      </c>
      <c r="G129" s="46">
        <f>'[17]Summary_5 Segment'!F$236</f>
        <v>165.53160548728249</v>
      </c>
      <c r="H129" s="46">
        <f>'[17]Summary_5 Segment'!G$236</f>
        <v>176.23446860906452</v>
      </c>
      <c r="I129" s="46">
        <f>'[17]Summary_5 Segment'!H$236</f>
        <v>180.75451847093157</v>
      </c>
      <c r="J129" s="47">
        <f>'[17]Summary_5 Segment'!I$236</f>
        <v>211.34695464767543</v>
      </c>
      <c r="K129" s="18"/>
      <c r="L129" s="18"/>
      <c r="M129" s="18"/>
      <c r="N129" s="18"/>
      <c r="O129" s="18"/>
      <c r="P129" s="91">
        <f>'[17]Summary_5 Segment'!X236</f>
        <v>25.707386837915806</v>
      </c>
      <c r="Q129" s="91">
        <f>'[17]Summary_5 Segment'!Y236</f>
        <v>27.073509732350907</v>
      </c>
      <c r="R129" s="91">
        <f>'[17]Summary_5 Segment'!Z236</f>
        <v>19.794012364538418</v>
      </c>
      <c r="S129" s="91">
        <f>'[17]Summary_5 Segment'!AA236</f>
        <v>33.536523989077132</v>
      </c>
      <c r="T129" s="91">
        <f>'[17]Summary_5 Segment'!AC236</f>
        <v>39.827123292915154</v>
      </c>
      <c r="U129" s="91">
        <f>'[17]Summary_5 Segment'!AD236</f>
        <v>40.757927639432282</v>
      </c>
      <c r="V129" s="91">
        <f>'[17]Summary_5 Segment'!AE236</f>
        <v>41.273523310080805</v>
      </c>
      <c r="W129" s="91">
        <f>'[17]Summary_5 Segment'!AF236</f>
        <v>43.673471877596278</v>
      </c>
      <c r="X129" s="91">
        <f>'[17]Summary_5 Segment'!AH236</f>
        <v>44.852824938343588</v>
      </c>
      <c r="Y129" s="91">
        <f>'[17]Summary_5 Segment'!AI236</f>
        <v>47.480664618464623</v>
      </c>
      <c r="Z129" s="91">
        <f>'[17]Summary_5 Segment'!AJ236</f>
        <v>45.132512001923182</v>
      </c>
      <c r="AA129" s="91">
        <f>'[17]Summary_5 Segment'!AK236</f>
        <v>38.768243407726445</v>
      </c>
      <c r="AB129" s="91">
        <f>'[17]Summary_5 Segment'!AM236</f>
        <v>38.613163698136162</v>
      </c>
      <c r="AC129" s="91">
        <f>'[17]Summary_5 Segment'!AN236</f>
        <v>50.04843548528158</v>
      </c>
      <c r="AD129" s="91">
        <f>'[17]Summary_5 Segment'!AO236</f>
        <v>45.047940623293343</v>
      </c>
      <c r="AE129" s="96">
        <f>'[17]Summary_5 Segment'!AP236</f>
        <v>47.044518284995235</v>
      </c>
      <c r="AF129" s="91">
        <f>'[17]Summary_5 Segment'!AR236</f>
        <v>48.570233024532939</v>
      </c>
      <c r="AG129" s="91">
        <f>'[17]Summary_5 Segment'!AS236</f>
        <v>49.448918874313762</v>
      </c>
      <c r="AH129" s="91">
        <f>'[17]Summary_5 Segment'!AT236</f>
        <v>49.160324252180224</v>
      </c>
      <c r="AI129" s="97">
        <f>'[17]Summary_5 Segment'!AU236</f>
        <v>64.168204139711946</v>
      </c>
    </row>
    <row r="130" spans="1:35" s="2" customFormat="1">
      <c r="A130" s="26" t="s">
        <v>35</v>
      </c>
      <c r="B130" s="18"/>
      <c r="C130" s="18"/>
      <c r="D130" s="18"/>
      <c r="E130" s="18"/>
      <c r="F130" s="48">
        <f>'[17]Summary_5 Segment'!E$239</f>
        <v>-6.1772131199999443</v>
      </c>
      <c r="G130" s="46">
        <f>'[17]Summary_5 Segment'!F$239</f>
        <v>1.4082311508666761</v>
      </c>
      <c r="H130" s="46">
        <f>'[17]Summary_5 Segment'!G$239</f>
        <v>12.814427881770596</v>
      </c>
      <c r="I130" s="46">
        <f>'[17]Summary_5 Segment'!H$239</f>
        <v>-1.7180597524509729</v>
      </c>
      <c r="J130" s="47">
        <f>'[17]Summary_5 Segment'!I$239</f>
        <v>0.94493128380267333</v>
      </c>
      <c r="K130" s="18"/>
      <c r="L130" s="18"/>
      <c r="M130" s="18"/>
      <c r="N130" s="18"/>
      <c r="O130" s="18"/>
      <c r="P130" s="91">
        <f>'[17]Summary_5 Segment'!X239</f>
        <v>-1.2728927100000651</v>
      </c>
      <c r="Q130" s="91">
        <f>'[17]Summary_5 Segment'!Y239</f>
        <v>-1.919701199999869</v>
      </c>
      <c r="R130" s="91">
        <f>'[17]Summary_5 Segment'!Z239</f>
        <v>-0.58148603000001053</v>
      </c>
      <c r="S130" s="91">
        <f>'[17]Summary_5 Segment'!AA239</f>
        <v>-2.4031331799999998</v>
      </c>
      <c r="T130" s="91">
        <f>'[17]Summary_5 Segment'!AC239</f>
        <v>-5.9592884880293582</v>
      </c>
      <c r="U130" s="91">
        <f>'[17]Summary_5 Segment'!AD239</f>
        <v>3.7813150530473973</v>
      </c>
      <c r="V130" s="91">
        <f>'[17]Summary_5 Segment'!AE239</f>
        <v>3.9778501943038069</v>
      </c>
      <c r="W130" s="91">
        <f>'[17]Summary_5 Segment'!AF239</f>
        <v>-0.39164560845517005</v>
      </c>
      <c r="X130" s="91">
        <f>'[17]Summary_5 Segment'!AH239</f>
        <v>0.7841917134648636</v>
      </c>
      <c r="Y130" s="91">
        <f>'[17]Summary_5 Segment'!AI239</f>
        <v>-0.18144297228281947</v>
      </c>
      <c r="Z130" s="91">
        <f>'[17]Summary_5 Segment'!AJ239</f>
        <v>5.081616844669</v>
      </c>
      <c r="AA130" s="91">
        <f>'[17]Summary_5 Segment'!AK239</f>
        <v>7.1300622959195525</v>
      </c>
      <c r="AB130" s="91">
        <f>'[17]Summary_5 Segment'!AM239</f>
        <v>-0.48645422308488562</v>
      </c>
      <c r="AC130" s="91">
        <f>'[17]Summary_5 Segment'!AN239</f>
        <v>0.35724785190524533</v>
      </c>
      <c r="AD130" s="91">
        <f>'[17]Summary_5 Segment'!AO239</f>
        <v>2.4226441238764749</v>
      </c>
      <c r="AE130" s="96">
        <f>'[17]Summary_5 Segment'!AP239</f>
        <v>-4.0114975051478075</v>
      </c>
      <c r="AF130" s="91">
        <f>'[17]Summary_5 Segment'!AR239</f>
        <v>4.2428620738614615</v>
      </c>
      <c r="AG130" s="46">
        <f>'[17]Summary_5 Segment'!AS239</f>
        <v>2.8386775310820784</v>
      </c>
      <c r="AH130" s="46">
        <f>'[17]Summary_5 Segment'!AT239</f>
        <v>-2.6867938398044817</v>
      </c>
      <c r="AI130" s="59">
        <f>'[17]Summary_5 Segment'!AU239</f>
        <v>-3.4498144813363849</v>
      </c>
    </row>
    <row r="131" spans="1:35" s="2" customFormat="1">
      <c r="A131" s="18"/>
      <c r="B131" s="18"/>
      <c r="C131" s="18"/>
      <c r="D131" s="18"/>
      <c r="E131" s="18"/>
      <c r="F131" s="114">
        <f>F28-F124</f>
        <v>-1.639928314818917E-2</v>
      </c>
      <c r="G131" s="113">
        <f t="shared" ref="G131:I131" si="82">G28-G124</f>
        <v>-1.593194001543452E-4</v>
      </c>
      <c r="H131" s="113">
        <f t="shared" si="82"/>
        <v>-1.128754023284273E-3</v>
      </c>
      <c r="I131" s="113">
        <f t="shared" si="82"/>
        <v>5.8308176789978461E-5</v>
      </c>
      <c r="J131" s="117">
        <f>J28-J124</f>
        <v>3.8022722037567291E-7</v>
      </c>
      <c r="K131" s="121"/>
      <c r="L131" s="121"/>
      <c r="M131" s="121"/>
      <c r="N131" s="121"/>
      <c r="O131" s="121"/>
      <c r="P131" s="113">
        <f>P28-P124</f>
        <v>-1.2892506518085156E-3</v>
      </c>
      <c r="Q131" s="113">
        <f t="shared" ref="Q131:AI131" si="83">Q28-Q124</f>
        <v>-1.6362644681180427E-3</v>
      </c>
      <c r="R131" s="113">
        <f t="shared" si="83"/>
        <v>-1.1048558538135467E-2</v>
      </c>
      <c r="S131" s="113">
        <f t="shared" si="83"/>
        <v>-2.4252094905250487E-3</v>
      </c>
      <c r="T131" s="113">
        <f t="shared" si="83"/>
        <v>3.3969703906677751E-5</v>
      </c>
      <c r="U131" s="113">
        <f t="shared" si="83"/>
        <v>-1.0625556188870178E-4</v>
      </c>
      <c r="V131" s="113">
        <f t="shared" si="83"/>
        <v>1.1075977391783454E-4</v>
      </c>
      <c r="W131" s="113">
        <f t="shared" si="83"/>
        <v>-1.8779331628593354E-4</v>
      </c>
      <c r="X131" s="113">
        <f t="shared" si="83"/>
        <v>-4.7171620650487966E-5</v>
      </c>
      <c r="Y131" s="113">
        <f t="shared" si="83"/>
        <v>-9.3899828655708006E-4</v>
      </c>
      <c r="Z131" s="113">
        <f t="shared" si="83"/>
        <v>-1.7869392735292422E-5</v>
      </c>
      <c r="AA131" s="113">
        <f t="shared" si="83"/>
        <v>-1.2472472428726178E-4</v>
      </c>
      <c r="AB131" s="113">
        <f t="shared" si="83"/>
        <v>-3.4482856386830463E-4</v>
      </c>
      <c r="AC131" s="113">
        <f t="shared" si="83"/>
        <v>3.2194459421930333E-4</v>
      </c>
      <c r="AD131" s="113">
        <f t="shared" si="83"/>
        <v>-2.6042675756343669E-5</v>
      </c>
      <c r="AE131" s="113">
        <f t="shared" si="83"/>
        <v>1.0723482222374514E-4</v>
      </c>
      <c r="AF131" s="113">
        <f t="shared" si="83"/>
        <v>-3.499703871057136E-5</v>
      </c>
      <c r="AG131" s="113">
        <f t="shared" si="83"/>
        <v>-2.3780725939559488E-5</v>
      </c>
      <c r="AH131" s="113">
        <f t="shared" si="83"/>
        <v>5.8751207575369335E-5</v>
      </c>
      <c r="AI131" s="115">
        <f t="shared" si="83"/>
        <v>4.0678452251086128E-7</v>
      </c>
    </row>
    <row r="132" spans="1:35" s="2" customFormat="1">
      <c r="A132" s="19" t="s">
        <v>36</v>
      </c>
      <c r="B132" s="18"/>
      <c r="C132" s="18"/>
      <c r="D132" s="18"/>
      <c r="E132" s="18"/>
      <c r="F132" s="48">
        <f>SUM(F133:F138)</f>
        <v>7509.2673918053997</v>
      </c>
      <c r="G132" s="46">
        <f>SUM(G133:G138)</f>
        <v>6845.2798132996777</v>
      </c>
      <c r="H132" s="46">
        <f>SUM(H133:H138)</f>
        <v>7215.1233472064741</v>
      </c>
      <c r="I132" s="46">
        <f>SUM(I133:I138)</f>
        <v>8438.0661069491598</v>
      </c>
      <c r="J132" s="47">
        <f>SUM(J133:J138)</f>
        <v>10741.009229407946</v>
      </c>
      <c r="K132" s="18"/>
      <c r="L132" s="18"/>
      <c r="M132" s="18"/>
      <c r="N132" s="18"/>
      <c r="O132" s="18"/>
      <c r="P132" s="80">
        <f>'[17]Summary_5 Segment'!X192</f>
        <v>1887.1480119831915</v>
      </c>
      <c r="Q132" s="80">
        <f>'[17]Summary_5 Segment'!Y192</f>
        <v>1972.3507654500004</v>
      </c>
      <c r="R132" s="80">
        <f>'[17]Summary_5 Segment'!Z192</f>
        <v>1981.4852678300001</v>
      </c>
      <c r="S132" s="80">
        <f>'[17]Summary_5 Segment'!AA192</f>
        <v>1668.2833465422079</v>
      </c>
      <c r="T132" s="80">
        <f>'[17]Summary_5 Segment'!AC192</f>
        <v>1643.6943464059314</v>
      </c>
      <c r="U132" s="80">
        <f>'[17]Summary_5 Segment'!AD192</f>
        <v>1842.346267599205</v>
      </c>
      <c r="V132" s="80">
        <f>'[17]Summary_5 Segment'!AE192</f>
        <v>1763.9326263858895</v>
      </c>
      <c r="W132" s="80">
        <f>'[17]Summary_5 Segment'!AF192</f>
        <v>1595.3065729086534</v>
      </c>
      <c r="X132" s="80">
        <f>'[17]Summary_5 Segment'!AH192</f>
        <v>1603.6197107913431</v>
      </c>
      <c r="Y132" s="80">
        <f>'[17]Summary_5 Segment'!AI192</f>
        <v>1888.7402126920565</v>
      </c>
      <c r="Z132" s="80">
        <f>'[17]Summary_5 Segment'!AJ192</f>
        <v>1877.8535087463338</v>
      </c>
      <c r="AA132" s="80">
        <f>'[17]Summary_5 Segment'!AK192</f>
        <v>1844.9098878146276</v>
      </c>
      <c r="AB132" s="80">
        <f>'[17]Summary_5 Segment'!AM192</f>
        <v>2040.9695997570795</v>
      </c>
      <c r="AC132" s="80">
        <f>'[17]Summary_5 Segment'!AN192</f>
        <v>2088.687841405922</v>
      </c>
      <c r="AD132" s="80">
        <f>'[17]Summary_5 Segment'!AO192</f>
        <v>2173.5285416602942</v>
      </c>
      <c r="AE132" s="62">
        <f>'[17]Summary_5 Segment'!AP192</f>
        <v>2134.8801241258643</v>
      </c>
      <c r="AF132" s="80">
        <f>'[17]Summary_5 Segment'!AR192</f>
        <v>2414.0152499265123</v>
      </c>
      <c r="AG132" s="80">
        <f>'[17]Summary_5 Segment'!AS192</f>
        <v>2618.3808610246033</v>
      </c>
      <c r="AH132" s="80">
        <f>'[17]Summary_5 Segment'!AT192</f>
        <v>2920.3300496330194</v>
      </c>
      <c r="AI132" s="99">
        <f>'[17]Summary_5 Segment'!AU192</f>
        <v>2788.2830688238123</v>
      </c>
    </row>
    <row r="133" spans="1:35" s="2" customFormat="1">
      <c r="A133" s="26" t="s">
        <v>55</v>
      </c>
      <c r="B133" s="18"/>
      <c r="C133" s="18"/>
      <c r="D133" s="18"/>
      <c r="E133" s="18"/>
      <c r="F133" s="48">
        <f>'[17]Summary_5 Segment'!E$151</f>
        <v>4727.2524926576571</v>
      </c>
      <c r="G133" s="46">
        <f>'[17]Summary_5 Segment'!F$151</f>
        <v>4330.9021112881837</v>
      </c>
      <c r="H133" s="46">
        <f>'[17]Summary_5 Segment'!G$151</f>
        <v>4656.1166255314465</v>
      </c>
      <c r="I133" s="46">
        <f>'[17]Summary_5 Segment'!H$151</f>
        <v>5365.7871034499722</v>
      </c>
      <c r="J133" s="47">
        <f>'[17]Summary_5 Segment'!I$151</f>
        <v>6996.116282618349</v>
      </c>
      <c r="K133" s="18"/>
      <c r="L133" s="18"/>
      <c r="M133" s="18"/>
      <c r="N133" s="18"/>
      <c r="O133" s="18"/>
      <c r="P133" s="80">
        <f>'[17]Summary_5 Segment'!X151</f>
        <v>1238.8050173243387</v>
      </c>
      <c r="Q133" s="80">
        <f>'[17]Summary_5 Segment'!Y151</f>
        <v>1226.6500708204462</v>
      </c>
      <c r="R133" s="80">
        <f>'[17]Summary_5 Segment'!Z151</f>
        <v>1255.5254178557643</v>
      </c>
      <c r="S133" s="80">
        <f>'[17]Summary_5 Segment'!AA151</f>
        <v>1006.2723392577865</v>
      </c>
      <c r="T133" s="80">
        <f>'[17]Summary_5 Segment'!AC151</f>
        <v>1014.265831731121</v>
      </c>
      <c r="U133" s="80">
        <f>'[17]Summary_5 Segment'!AD151</f>
        <v>1165.5565299110997</v>
      </c>
      <c r="V133" s="80">
        <f>'[17]Summary_5 Segment'!AE151</f>
        <v>1145.9924515214566</v>
      </c>
      <c r="W133" s="80">
        <f>'[17]Summary_5 Segment'!AF151</f>
        <v>1005.0869719767867</v>
      </c>
      <c r="X133" s="80">
        <f>'[17]Summary_5 Segment'!AH151</f>
        <v>1012.6632427067984</v>
      </c>
      <c r="Y133" s="80">
        <f>'[17]Summary_5 Segment'!AI151</f>
        <v>1230.2123241269362</v>
      </c>
      <c r="Z133" s="80">
        <f>'[17]Summary_5 Segment'!AJ151</f>
        <v>1228.9335925782557</v>
      </c>
      <c r="AA133" s="80">
        <f>'[17]Summary_5 Segment'!AK151</f>
        <v>1184.3077075512349</v>
      </c>
      <c r="AB133" s="80">
        <f>'[17]Summary_5 Segment'!AM151</f>
        <v>1306.1146321430783</v>
      </c>
      <c r="AC133" s="80">
        <f>'[17]Summary_5 Segment'!AN151</f>
        <v>1362.028523449341</v>
      </c>
      <c r="AD133" s="80">
        <f>'[17]Summary_5 Segment'!AO151</f>
        <v>1381.288966781548</v>
      </c>
      <c r="AE133" s="62">
        <f>'[17]Summary_5 Segment'!AP151</f>
        <v>1277.0733718351485</v>
      </c>
      <c r="AF133" s="80">
        <f>'[17]Summary_5 Segment'!AR151</f>
        <v>1515.6345845980661</v>
      </c>
      <c r="AG133" s="80">
        <f>'[17]Summary_5 Segment'!AS151</f>
        <v>1720.7203377590506</v>
      </c>
      <c r="AH133" s="80">
        <f>'[17]Summary_5 Segment'!AT151</f>
        <v>2027.3486496468661</v>
      </c>
      <c r="AI133" s="99">
        <f>'[17]Summary_5 Segment'!AU151</f>
        <v>1732.4127106143678</v>
      </c>
    </row>
    <row r="134" spans="1:35" s="2" customFormat="1">
      <c r="A134" s="26" t="s">
        <v>56</v>
      </c>
      <c r="B134" s="18"/>
      <c r="C134" s="18"/>
      <c r="D134" s="18"/>
      <c r="E134" s="18"/>
      <c r="F134" s="48">
        <f>'[17]Summary_5 Segment'!E$155</f>
        <v>606.55219835000003</v>
      </c>
      <c r="G134" s="46">
        <f>'[17]Summary_5 Segment'!F$155</f>
        <v>410.30123374999783</v>
      </c>
      <c r="H134" s="46">
        <f>'[17]Summary_5 Segment'!G$155</f>
        <v>311.35242920999889</v>
      </c>
      <c r="I134" s="46">
        <f>'[17]Summary_5 Segment'!H$155</f>
        <v>422.34968029999942</v>
      </c>
      <c r="J134" s="47">
        <f>'[17]Summary_5 Segment'!I$155</f>
        <v>451.54955017999998</v>
      </c>
      <c r="K134" s="18"/>
      <c r="L134" s="18"/>
      <c r="M134" s="18"/>
      <c r="N134" s="18"/>
      <c r="O134" s="18"/>
      <c r="P134" s="80">
        <f>'[17]Summary_5 Segment'!X155</f>
        <v>150.84969474000002</v>
      </c>
      <c r="Q134" s="80">
        <f>'[17]Summary_5 Segment'!Y155</f>
        <v>152.25445946999997</v>
      </c>
      <c r="R134" s="80">
        <f>'[17]Summary_5 Segment'!Z155</f>
        <v>162.96139596000003</v>
      </c>
      <c r="S134" s="80">
        <f>'[17]Summary_5 Segment'!AA155</f>
        <v>140.48664818</v>
      </c>
      <c r="T134" s="80">
        <f>'[17]Summary_5 Segment'!AC155</f>
        <v>114.12355999000008</v>
      </c>
      <c r="U134" s="80">
        <f>'[17]Summary_5 Segment'!AD155</f>
        <v>129.96070874999975</v>
      </c>
      <c r="V134" s="80">
        <f>'[17]Summary_5 Segment'!AE155</f>
        <v>91.460369450000798</v>
      </c>
      <c r="W134" s="80">
        <f>'[17]Summary_5 Segment'!AF155</f>
        <v>74.756595559997209</v>
      </c>
      <c r="X134" s="80">
        <f>'[17]Summary_5 Segment'!AH155</f>
        <v>57.022611019999999</v>
      </c>
      <c r="Y134" s="80">
        <f>'[17]Summary_5 Segment'!AI155</f>
        <v>74.021217599999829</v>
      </c>
      <c r="Z134" s="80">
        <f>'[17]Summary_5 Segment'!AJ155</f>
        <v>86.203403060000227</v>
      </c>
      <c r="AA134" s="80">
        <f>'[17]Summary_5 Segment'!AK155</f>
        <v>94.105197529998833</v>
      </c>
      <c r="AB134" s="80">
        <f>'[17]Summary_5 Segment'!AM155</f>
        <v>94.280075359999998</v>
      </c>
      <c r="AC134" s="80">
        <f>'[17]Summary_5 Segment'!AN155</f>
        <v>81.999352060000078</v>
      </c>
      <c r="AD134" s="80">
        <f>'[17]Summary_5 Segment'!AO155</f>
        <v>118.94422906999844</v>
      </c>
      <c r="AE134" s="62">
        <f>'[17]Summary_5 Segment'!AP155</f>
        <v>127.1260238100009</v>
      </c>
      <c r="AF134" s="80">
        <f>'[17]Summary_5 Segment'!AR155</f>
        <v>123.67445235</v>
      </c>
      <c r="AG134" s="80">
        <f>'[17]Summary_5 Segment'!AS155</f>
        <v>112.24243168999999</v>
      </c>
      <c r="AH134" s="80">
        <f>'[17]Summary_5 Segment'!AT155</f>
        <v>108.89173606000006</v>
      </c>
      <c r="AI134" s="99">
        <f>'[17]Summary_5 Segment'!AU155</f>
        <v>106.74093007999994</v>
      </c>
    </row>
    <row r="135" spans="1:35" s="2" customFormat="1">
      <c r="A135" s="26" t="s">
        <v>57</v>
      </c>
      <c r="B135" s="18"/>
      <c r="C135" s="18"/>
      <c r="D135" s="18"/>
      <c r="E135" s="18"/>
      <c r="F135" s="48">
        <f>'[17]Summary_5 Segment'!E$165</f>
        <v>685.92633426626958</v>
      </c>
      <c r="G135" s="46">
        <f>'[17]Summary_5 Segment'!F$165</f>
        <v>526.78415422293028</v>
      </c>
      <c r="H135" s="46">
        <f>'[17]Summary_5 Segment'!G$165</f>
        <v>704.36849773488871</v>
      </c>
      <c r="I135" s="46">
        <f>'[17]Summary_5 Segment'!H$165</f>
        <v>909.58437013039418</v>
      </c>
      <c r="J135" s="47">
        <f>'[17]Summary_5 Segment'!I$165</f>
        <v>1043.8000279201115</v>
      </c>
      <c r="K135" s="18"/>
      <c r="L135" s="18"/>
      <c r="M135" s="18"/>
      <c r="N135" s="18"/>
      <c r="O135" s="18"/>
      <c r="P135" s="80">
        <f>'[17]Summary_5 Segment'!X165</f>
        <v>186.13604320295843</v>
      </c>
      <c r="Q135" s="80">
        <f>'[17]Summary_5 Segment'!Y165</f>
        <v>200.11253586620745</v>
      </c>
      <c r="R135" s="80">
        <f>'[17]Summary_5 Segment'!Z165</f>
        <v>175.07957948526501</v>
      </c>
      <c r="S135" s="80">
        <f>'[17]Summary_5 Segment'!AA165</f>
        <v>124.59817571183871</v>
      </c>
      <c r="T135" s="80">
        <f>'[17]Summary_5 Segment'!AC165</f>
        <v>132.04948595336259</v>
      </c>
      <c r="U135" s="80">
        <f>'[17]Summary_5 Segment'!AD165</f>
        <v>144.33645710237261</v>
      </c>
      <c r="V135" s="80">
        <f>'[17]Summary_5 Segment'!AE165</f>
        <v>135.63309185897415</v>
      </c>
      <c r="W135" s="80">
        <f>'[17]Summary_5 Segment'!AF165</f>
        <v>114.76511930822085</v>
      </c>
      <c r="X135" s="80">
        <f>'[17]Summary_5 Segment'!AH165</f>
        <v>127.27376480292239</v>
      </c>
      <c r="Y135" s="80">
        <f>'[17]Summary_5 Segment'!AI165</f>
        <v>190.56718935907207</v>
      </c>
      <c r="Z135" s="80">
        <f>'[17]Summary_5 Segment'!AJ165</f>
        <v>193.56186068813869</v>
      </c>
      <c r="AA135" s="80">
        <f>'[17]Summary_5 Segment'!AK165</f>
        <v>192.96568288475544</v>
      </c>
      <c r="AB135" s="80">
        <f>'[17]Summary_5 Segment'!AM165</f>
        <v>227.29804946408223</v>
      </c>
      <c r="AC135" s="80">
        <f>'[17]Summary_5 Segment'!AN165</f>
        <v>236.43010957258514</v>
      </c>
      <c r="AD135" s="80">
        <f>'[17]Summary_5 Segment'!AO165</f>
        <v>231.49762849012836</v>
      </c>
      <c r="AE135" s="62">
        <f>'[17]Summary_5 Segment'!AP165</f>
        <v>214.35858260359851</v>
      </c>
      <c r="AF135" s="80">
        <f>'[17]Summary_5 Segment'!AR165</f>
        <v>255.33322313245458</v>
      </c>
      <c r="AG135" s="80">
        <f>'[17]Summary_5 Segment'!AS165</f>
        <v>281.69283726723773</v>
      </c>
      <c r="AH135" s="80">
        <f>'[17]Summary_5 Segment'!AT165</f>
        <v>277.95913520341355</v>
      </c>
      <c r="AI135" s="99">
        <f>'[17]Summary_5 Segment'!AU165</f>
        <v>228.81483231700543</v>
      </c>
    </row>
    <row r="136" spans="1:35" s="2" customFormat="1">
      <c r="A136" s="26" t="s">
        <v>58</v>
      </c>
      <c r="B136" s="18"/>
      <c r="C136" s="18"/>
      <c r="D136" s="18"/>
      <c r="E136" s="18"/>
      <c r="F136" s="48">
        <f>'[17]Summary_5 Segment'!E$170</f>
        <v>159.32506297999998</v>
      </c>
      <c r="G136" s="46">
        <f>'[17]Summary_5 Segment'!F$170</f>
        <v>148.86460547724946</v>
      </c>
      <c r="H136" s="46">
        <f>'[17]Summary_5 Segment'!G$170</f>
        <v>154.32645123407303</v>
      </c>
      <c r="I136" s="46">
        <f>'[17]Summary_5 Segment'!H$170</f>
        <v>181.76263036614966</v>
      </c>
      <c r="J136" s="47">
        <f>'[17]Summary_5 Segment'!I$170</f>
        <v>249.1626561128443</v>
      </c>
      <c r="K136" s="18"/>
      <c r="L136" s="18"/>
      <c r="M136" s="18"/>
      <c r="N136" s="18"/>
      <c r="O136" s="18"/>
      <c r="P136" s="80">
        <f>'[17]Summary_5 Segment'!X170</f>
        <v>36.731490090000001</v>
      </c>
      <c r="Q136" s="80">
        <f>'[17]Summary_5 Segment'!Y170</f>
        <v>43.021204859999997</v>
      </c>
      <c r="R136" s="80">
        <f>'[17]Summary_5 Segment'!Z170</f>
        <v>38.674941620000013</v>
      </c>
      <c r="S136" s="80">
        <f>'[17]Summary_5 Segment'!AA170</f>
        <v>40.897426409999994</v>
      </c>
      <c r="T136" s="80">
        <f>'[17]Summary_5 Segment'!AC170</f>
        <v>37.115181213223288</v>
      </c>
      <c r="U136" s="80">
        <f>'[17]Summary_5 Segment'!AD170</f>
        <v>40.962508129462094</v>
      </c>
      <c r="V136" s="80">
        <f>'[17]Summary_5 Segment'!AE170</f>
        <v>36.206728137218505</v>
      </c>
      <c r="W136" s="80">
        <f>'[17]Summary_5 Segment'!AF170</f>
        <v>34.580187997345583</v>
      </c>
      <c r="X136" s="80">
        <f>'[17]Summary_5 Segment'!AH170</f>
        <v>35.090095889164651</v>
      </c>
      <c r="Y136" s="80">
        <f>'[17]Summary_5 Segment'!AI170</f>
        <v>44.008402168148152</v>
      </c>
      <c r="Z136" s="80">
        <f>'[17]Summary_5 Segment'!AJ170</f>
        <v>38.889514797361429</v>
      </c>
      <c r="AA136" s="80">
        <f>'[17]Summary_5 Segment'!AK170</f>
        <v>36.338438379398767</v>
      </c>
      <c r="AB136" s="80">
        <f>'[17]Summary_5 Segment'!AM170</f>
        <v>41.23072923125585</v>
      </c>
      <c r="AC136" s="80">
        <f>'[17]Summary_5 Segment'!AN170</f>
        <v>46.279016101379611</v>
      </c>
      <c r="AD136" s="80">
        <f>'[17]Summary_5 Segment'!AO170</f>
        <v>45.410331028949116</v>
      </c>
      <c r="AE136" s="62">
        <f>'[17]Summary_5 Segment'!AP170</f>
        <v>48.842554004565088</v>
      </c>
      <c r="AF136" s="80">
        <f>'[17]Summary_5 Segment'!AR170</f>
        <v>51.824174854632233</v>
      </c>
      <c r="AG136" s="80">
        <f>'[17]Summary_5 Segment'!AS170</f>
        <v>59.678343268960553</v>
      </c>
      <c r="AH136" s="80">
        <f>'[17]Summary_5 Segment'!AT170</f>
        <v>59.806210273338735</v>
      </c>
      <c r="AI136" s="99">
        <f>'[17]Summary_5 Segment'!AU170</f>
        <v>77.853927715912775</v>
      </c>
    </row>
    <row r="137" spans="1:35" s="2" customFormat="1">
      <c r="A137" s="26" t="s">
        <v>59</v>
      </c>
      <c r="B137" s="18"/>
      <c r="C137" s="18"/>
      <c r="D137" s="18"/>
      <c r="E137" s="18"/>
      <c r="F137" s="48">
        <f>'[17]Summary_5 Segment'!E$177</f>
        <v>1869.8717344126553</v>
      </c>
      <c r="G137" s="46">
        <f>'[17]Summary_5 Segment'!F$177</f>
        <v>1863.632879698727</v>
      </c>
      <c r="H137" s="46">
        <f>'[17]Summary_5 Segment'!G$177</f>
        <v>1821.8246822878505</v>
      </c>
      <c r="I137" s="46">
        <f>'[17]Summary_5 Segment'!H$177</f>
        <v>2112.1331101404808</v>
      </c>
      <c r="J137" s="47">
        <f>'[17]Summary_5 Segment'!I$177</f>
        <v>2746.8222203502173</v>
      </c>
      <c r="K137" s="18"/>
      <c r="L137" s="18"/>
      <c r="M137" s="18"/>
      <c r="N137" s="18"/>
      <c r="O137" s="18"/>
      <c r="P137" s="80">
        <f>'[17]Summary_5 Segment'!X177</f>
        <v>405.27227774197752</v>
      </c>
      <c r="Q137" s="80">
        <f>'[17]Summary_5 Segment'!Y177</f>
        <v>486.32861361999994</v>
      </c>
      <c r="R137" s="80">
        <f>'[17]Summary_5 Segment'!Z177</f>
        <v>496.8809367500001</v>
      </c>
      <c r="S137" s="80">
        <f>'[17]Summary_5 Segment'!AA177</f>
        <v>481.38955370000002</v>
      </c>
      <c r="T137" s="80">
        <f>'[17]Summary_5 Segment'!AC177</f>
        <v>447.66466541833637</v>
      </c>
      <c r="U137" s="80">
        <f>'[17]Summary_5 Segment'!AD177</f>
        <v>492.44324088003475</v>
      </c>
      <c r="V137" s="80">
        <f>'[17]Summary_5 Segment'!AE177</f>
        <v>463.41776950871304</v>
      </c>
      <c r="W137" s="80">
        <f>'[17]Summary_5 Segment'!AF177</f>
        <v>460.10753003936361</v>
      </c>
      <c r="X137" s="80">
        <f>'[17]Summary_5 Segment'!AH177</f>
        <v>460.56473261681498</v>
      </c>
      <c r="Y137" s="80">
        <f>'[17]Summary_5 Segment'!AI177</f>
        <v>463.88636735821217</v>
      </c>
      <c r="Z137" s="80">
        <f>'[17]Summary_5 Segment'!AJ177</f>
        <v>443.68872775887581</v>
      </c>
      <c r="AA137" s="80">
        <f>'[17]Summary_5 Segment'!AK177</f>
        <v>453.68458596005604</v>
      </c>
      <c r="AB137" s="80">
        <f>'[17]Summary_5 Segment'!AM177</f>
        <v>505.75032336720358</v>
      </c>
      <c r="AC137" s="80">
        <f>'[17]Summary_5 Segment'!AN177</f>
        <v>491.77071185208831</v>
      </c>
      <c r="AD137" s="80">
        <f>'[17]Summary_5 Segment'!AO177</f>
        <v>538.56492218652875</v>
      </c>
      <c r="AE137" s="62">
        <f>'[17]Summary_5 Segment'!AP177</f>
        <v>615.32876197551695</v>
      </c>
      <c r="AF137" s="80">
        <f>'[17]Summary_5 Segment'!AR177</f>
        <v>645.98525528033667</v>
      </c>
      <c r="AG137" s="80">
        <f>'[17]Summary_5 Segment'!AS177</f>
        <v>634.04958435833305</v>
      </c>
      <c r="AH137" s="80">
        <f>'[17]Summary_5 Segment'!AT177</f>
        <v>714.18894037623966</v>
      </c>
      <c r="AI137" s="99">
        <f>'[17]Summary_5 Segment'!AU177</f>
        <v>752.59844033530806</v>
      </c>
    </row>
    <row r="138" spans="1:35" s="2" customFormat="1">
      <c r="A138" s="26" t="s">
        <v>37</v>
      </c>
      <c r="B138" s="18"/>
      <c r="C138" s="18"/>
      <c r="D138" s="18"/>
      <c r="E138" s="18"/>
      <c r="F138" s="48">
        <f>'[17]Summary_5 Segment'!E$191</f>
        <v>-539.66043086118248</v>
      </c>
      <c r="G138" s="46">
        <f>'[17]Summary_5 Segment'!F$191</f>
        <v>-435.2051711374105</v>
      </c>
      <c r="H138" s="46">
        <f>'[17]Summary_5 Segment'!G$191</f>
        <v>-432.86533879178353</v>
      </c>
      <c r="I138" s="46">
        <f>'[17]Summary_5 Segment'!H$191</f>
        <v>-553.55078743783656</v>
      </c>
      <c r="J138" s="47">
        <f>'[17]Summary_5 Segment'!I$191</f>
        <v>-746.44150777357743</v>
      </c>
      <c r="K138" s="18"/>
      <c r="L138" s="18"/>
      <c r="M138" s="18"/>
      <c r="N138" s="18"/>
      <c r="O138" s="18"/>
      <c r="P138" s="62">
        <f>'[17]Summary_5 Segment'!X191</f>
        <v>-130.64651111608248</v>
      </c>
      <c r="Q138" s="62">
        <f>'[17]Summary_5 Segment'!Y191</f>
        <v>-136.01611918665344</v>
      </c>
      <c r="R138" s="62">
        <f>'[17]Summary_5 Segment'!Z191</f>
        <v>-147.63700384102916</v>
      </c>
      <c r="S138" s="62">
        <f>'[17]Summary_5 Segment'!AA191</f>
        <v>-125.3607967174174</v>
      </c>
      <c r="T138" s="62">
        <f>'[17]Summary_5 Segment'!AC191</f>
        <v>-101.52437790011189</v>
      </c>
      <c r="U138" s="62">
        <f>'[17]Summary_5 Segment'!AD191</f>
        <v>-130.9131771737639</v>
      </c>
      <c r="V138" s="62">
        <f>'[17]Summary_5 Segment'!AE191</f>
        <v>-108.7777840904738</v>
      </c>
      <c r="W138" s="62">
        <f>'[17]Summary_5 Segment'!AF191</f>
        <v>-93.989831973060831</v>
      </c>
      <c r="X138" s="62">
        <f>'[17]Summary_5 Segment'!AH191</f>
        <v>-88.994736244357611</v>
      </c>
      <c r="Y138" s="62">
        <f>'[17]Summary_5 Segment'!AI191</f>
        <v>-113.95528792031172</v>
      </c>
      <c r="Z138" s="62">
        <f>'[17]Summary_5 Segment'!AJ191</f>
        <v>-113.42359013629799</v>
      </c>
      <c r="AA138" s="62">
        <f>'[17]Summary_5 Segment'!AK191</f>
        <v>-116.49172449081608</v>
      </c>
      <c r="AB138" s="62">
        <f>'[17]Summary_5 Segment'!AM191</f>
        <v>-133.7042098085407</v>
      </c>
      <c r="AC138" s="62">
        <f>'[17]Summary_5 Segment'!AN191</f>
        <v>-129.81987162947189</v>
      </c>
      <c r="AD138" s="62">
        <f>'[17]Summary_5 Segment'!AO191</f>
        <v>-142.17753589685853</v>
      </c>
      <c r="AE138" s="62">
        <f>'[17]Summary_5 Segment'!AP191</f>
        <v>-147.84917010296516</v>
      </c>
      <c r="AF138" s="46">
        <f>'[17]Summary_5 Segment'!AR191</f>
        <v>-178.43644028897725</v>
      </c>
      <c r="AG138" s="46">
        <f>'[17]Summary_5 Segment'!AS191</f>
        <v>-190.00267331897945</v>
      </c>
      <c r="AH138" s="46">
        <f>'[17]Summary_5 Segment'!AT191</f>
        <v>-267.86462192683928</v>
      </c>
      <c r="AI138" s="59">
        <f>'[17]Summary_5 Segment'!AU191</f>
        <v>-110.13777223878179</v>
      </c>
    </row>
    <row r="139" spans="1:35" s="2" customFormat="1">
      <c r="A139" s="18"/>
      <c r="B139" s="18"/>
      <c r="C139" s="18"/>
      <c r="D139" s="18"/>
      <c r="E139" s="18"/>
      <c r="F139" s="114">
        <f>F132-F35</f>
        <v>-6.3226612355720135E-3</v>
      </c>
      <c r="G139" s="113">
        <f t="shared" ref="G139:J139" si="84">G132-G35</f>
        <v>1.2092824836145155E-3</v>
      </c>
      <c r="H139" s="113">
        <f t="shared" si="84"/>
        <v>1.3232809542387258E-3</v>
      </c>
      <c r="I139" s="113">
        <f t="shared" si="84"/>
        <v>1.2776456060237251E-5</v>
      </c>
      <c r="J139" s="117">
        <f t="shared" si="84"/>
        <v>-1.0944968380499631E-6</v>
      </c>
      <c r="K139" s="120"/>
      <c r="L139" s="120"/>
      <c r="M139" s="120"/>
      <c r="N139" s="120"/>
      <c r="O139" s="120"/>
      <c r="P139" s="113">
        <f t="shared" ref="P139:AI139" si="85">P132-P35</f>
        <v>-1.9371765984033118E-4</v>
      </c>
      <c r="Q139" s="113">
        <f t="shared" si="85"/>
        <v>-4.3956829993021529E-3</v>
      </c>
      <c r="R139" s="113">
        <f t="shared" si="85"/>
        <v>-5.7830193484278425E-3</v>
      </c>
      <c r="S139" s="113">
        <f t="shared" si="85"/>
        <v>4.0497587722256867E-3</v>
      </c>
      <c r="T139" s="113">
        <f t="shared" si="85"/>
        <v>-1.0277649707859382E-3</v>
      </c>
      <c r="U139" s="113">
        <f t="shared" si="85"/>
        <v>1.0238534368909313E-3</v>
      </c>
      <c r="V139" s="113">
        <f t="shared" si="85"/>
        <v>-1.1014927347332559E-3</v>
      </c>
      <c r="W139" s="113">
        <f t="shared" si="85"/>
        <v>0</v>
      </c>
      <c r="X139" s="113">
        <f t="shared" si="85"/>
        <v>0</v>
      </c>
      <c r="Y139" s="113">
        <f t="shared" si="85"/>
        <v>0</v>
      </c>
      <c r="Z139" s="113">
        <f t="shared" si="85"/>
        <v>0</v>
      </c>
      <c r="AA139" s="113">
        <f t="shared" si="85"/>
        <v>1.361886588483685E-3</v>
      </c>
      <c r="AB139" s="113">
        <f t="shared" si="85"/>
        <v>2.7127457487949869E-3</v>
      </c>
      <c r="AC139" s="113">
        <f t="shared" si="85"/>
        <v>-2.7065521589975106E-3</v>
      </c>
      <c r="AD139" s="113">
        <f t="shared" si="85"/>
        <v>1.8375436866335804E-5</v>
      </c>
      <c r="AE139" s="113">
        <f t="shared" si="85"/>
        <v>-1.1792570148827508E-5</v>
      </c>
      <c r="AF139" s="113">
        <f t="shared" si="85"/>
        <v>-5.8260984587832354E-6</v>
      </c>
      <c r="AG139" s="113">
        <f t="shared" si="85"/>
        <v>1.9591222553572152E-5</v>
      </c>
      <c r="AH139" s="113">
        <f t="shared" si="85"/>
        <v>-1.394275386701338E-5</v>
      </c>
      <c r="AI139" s="115">
        <f t="shared" si="85"/>
        <v>-9.1686570158344693E-7</v>
      </c>
    </row>
    <row r="140" spans="1:35" s="2" customFormat="1">
      <c r="A140" s="18"/>
      <c r="B140" s="18"/>
      <c r="C140" s="18"/>
      <c r="D140" s="18"/>
      <c r="E140" s="18"/>
      <c r="F140" s="25"/>
      <c r="G140" s="18"/>
      <c r="H140" s="18"/>
      <c r="I140" s="18"/>
      <c r="J140" s="100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01"/>
      <c r="Z140" s="101"/>
      <c r="AA140" s="101"/>
      <c r="AB140" s="101"/>
      <c r="AC140" s="101"/>
      <c r="AD140" s="87"/>
      <c r="AE140" s="87"/>
      <c r="AF140" s="102"/>
      <c r="AG140" s="87"/>
      <c r="AH140" s="87"/>
      <c r="AI140" s="71"/>
    </row>
    <row r="141" spans="1:35" s="2" customForma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01"/>
      <c r="Z141" s="101"/>
      <c r="AA141" s="101"/>
      <c r="AB141" s="101"/>
      <c r="AC141" s="101"/>
      <c r="AD141" s="87"/>
      <c r="AE141" s="87"/>
      <c r="AF141" s="87"/>
      <c r="AG141" s="87"/>
      <c r="AH141" s="87"/>
      <c r="AI141" s="87"/>
    </row>
    <row r="142" spans="1:35" s="2" customForma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01"/>
      <c r="Z142" s="101"/>
      <c r="AA142" s="101"/>
      <c r="AB142" s="101"/>
      <c r="AC142" s="101"/>
      <c r="AD142" s="87"/>
      <c r="AE142" s="87"/>
      <c r="AF142" s="87"/>
      <c r="AG142" s="87"/>
      <c r="AH142" s="87"/>
      <c r="AI142" s="87"/>
    </row>
    <row r="143" spans="1:35" s="2" customForma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01"/>
      <c r="Z143" s="101"/>
      <c r="AA143" s="101"/>
      <c r="AB143" s="101"/>
      <c r="AC143" s="101"/>
      <c r="AD143" s="87"/>
      <c r="AE143" s="87"/>
      <c r="AF143" s="87"/>
      <c r="AG143" s="87"/>
      <c r="AH143" s="87"/>
      <c r="AI143" s="87"/>
    </row>
    <row r="144" spans="1:35" s="2" customForma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01"/>
      <c r="Z144" s="101"/>
      <c r="AA144" s="101"/>
      <c r="AB144" s="101"/>
      <c r="AC144" s="101"/>
      <c r="AD144" s="87"/>
      <c r="AE144" s="87"/>
      <c r="AF144" s="87"/>
      <c r="AG144" s="87"/>
      <c r="AH144" s="87"/>
      <c r="AI144" s="87"/>
    </row>
    <row r="145" spans="1:35" s="2" customForma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01"/>
      <c r="Z145" s="101"/>
      <c r="AA145" s="101"/>
      <c r="AB145" s="101"/>
      <c r="AC145" s="101"/>
      <c r="AD145" s="87"/>
      <c r="AE145" s="87"/>
      <c r="AF145" s="87"/>
      <c r="AG145" s="87"/>
      <c r="AH145" s="87"/>
      <c r="AI145" s="87"/>
    </row>
    <row r="146" spans="1:35" s="2" customForma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01"/>
      <c r="Z146" s="101"/>
      <c r="AA146" s="101"/>
      <c r="AB146" s="101"/>
      <c r="AC146" s="101"/>
      <c r="AD146" s="87"/>
      <c r="AE146" s="87"/>
      <c r="AF146" s="87"/>
      <c r="AG146" s="87"/>
      <c r="AH146" s="87"/>
      <c r="AI146" s="87"/>
    </row>
    <row r="147" spans="1:35" s="2" customForma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01"/>
      <c r="Z147" s="101"/>
      <c r="AA147" s="101"/>
      <c r="AB147" s="101"/>
      <c r="AC147" s="101"/>
      <c r="AD147" s="87"/>
      <c r="AE147" s="87"/>
      <c r="AF147" s="87"/>
      <c r="AG147" s="87"/>
      <c r="AH147" s="87"/>
      <c r="AI147" s="87"/>
    </row>
    <row r="148" spans="1:35" s="2" customForma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01"/>
      <c r="Z148" s="101"/>
      <c r="AA148" s="101"/>
      <c r="AB148" s="101"/>
      <c r="AC148" s="101"/>
      <c r="AD148" s="87"/>
      <c r="AE148" s="87"/>
      <c r="AF148" s="87"/>
      <c r="AG148" s="87"/>
      <c r="AH148" s="87"/>
      <c r="AI148" s="87"/>
    </row>
    <row r="149" spans="1:35" s="2" customForma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01"/>
      <c r="Z149" s="101"/>
      <c r="AA149" s="101"/>
      <c r="AB149" s="101"/>
      <c r="AC149" s="101"/>
      <c r="AD149" s="87"/>
      <c r="AE149" s="87"/>
      <c r="AF149" s="87"/>
      <c r="AG149" s="87"/>
      <c r="AH149" s="87"/>
      <c r="AI149" s="87"/>
    </row>
    <row r="150" spans="1:35" s="2" customForma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01"/>
      <c r="Z150" s="101"/>
      <c r="AA150" s="101"/>
      <c r="AB150" s="101"/>
      <c r="AC150" s="101"/>
      <c r="AD150" s="87"/>
      <c r="AE150" s="87"/>
      <c r="AF150" s="87"/>
      <c r="AG150" s="87"/>
      <c r="AH150" s="87"/>
      <c r="AI150" s="87"/>
    </row>
    <row r="151" spans="1:35" s="2" customForma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01"/>
      <c r="Z151" s="101"/>
      <c r="AA151" s="101"/>
      <c r="AB151" s="101"/>
      <c r="AC151" s="101"/>
      <c r="AD151" s="87"/>
      <c r="AE151" s="87"/>
      <c r="AF151" s="87"/>
      <c r="AG151" s="87"/>
      <c r="AH151" s="87"/>
      <c r="AI151" s="87"/>
    </row>
    <row r="152" spans="1:35" s="2" customForma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01"/>
      <c r="Z152" s="101"/>
      <c r="AA152" s="101"/>
      <c r="AB152" s="101"/>
      <c r="AC152" s="101"/>
      <c r="AD152" s="87"/>
      <c r="AE152" s="87"/>
      <c r="AF152" s="87"/>
      <c r="AG152" s="87"/>
      <c r="AH152" s="87"/>
      <c r="AI152" s="87"/>
    </row>
    <row r="153" spans="1:35" s="2" customForma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01"/>
      <c r="Z153" s="101"/>
      <c r="AA153" s="101"/>
      <c r="AB153" s="101"/>
      <c r="AC153" s="101"/>
      <c r="AD153" s="87"/>
      <c r="AE153" s="87"/>
      <c r="AF153" s="87"/>
      <c r="AG153" s="87"/>
      <c r="AH153" s="87"/>
      <c r="AI153" s="87"/>
    </row>
    <row r="154" spans="1:35" s="2" customForma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01"/>
      <c r="Z154" s="101"/>
      <c r="AA154" s="101"/>
      <c r="AB154" s="101"/>
      <c r="AC154" s="101"/>
      <c r="AD154" s="87"/>
      <c r="AE154" s="87"/>
      <c r="AF154" s="87"/>
      <c r="AG154" s="87"/>
      <c r="AH154" s="87"/>
      <c r="AI154" s="87"/>
    </row>
    <row r="155" spans="1:35" s="2" customForma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01"/>
      <c r="Z155" s="101"/>
      <c r="AA155" s="101"/>
      <c r="AB155" s="101"/>
      <c r="AC155" s="101"/>
      <c r="AD155" s="87"/>
      <c r="AE155" s="87"/>
      <c r="AF155" s="87"/>
      <c r="AG155" s="87"/>
      <c r="AH155" s="87"/>
      <c r="AI155" s="87"/>
    </row>
    <row r="156" spans="1:35" s="2" customForma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01"/>
      <c r="Z156" s="101"/>
      <c r="AA156" s="101"/>
      <c r="AB156" s="101"/>
      <c r="AC156" s="101"/>
      <c r="AD156" s="87"/>
      <c r="AE156" s="87"/>
      <c r="AF156" s="87"/>
      <c r="AG156" s="87"/>
      <c r="AH156" s="87"/>
      <c r="AI156" s="87"/>
    </row>
    <row r="157" spans="1:35" s="2" customForma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01"/>
      <c r="Z157" s="101"/>
      <c r="AA157" s="101"/>
      <c r="AB157" s="101"/>
      <c r="AC157" s="101"/>
      <c r="AD157" s="87"/>
      <c r="AE157" s="87"/>
      <c r="AF157" s="87"/>
      <c r="AG157" s="87"/>
      <c r="AH157" s="87"/>
      <c r="AI157" s="87"/>
    </row>
    <row r="158" spans="1:35" s="2" customForma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01"/>
      <c r="Z158" s="101"/>
      <c r="AA158" s="101"/>
      <c r="AB158" s="101"/>
      <c r="AC158" s="101"/>
      <c r="AD158" s="87"/>
      <c r="AE158" s="87"/>
      <c r="AF158" s="87"/>
      <c r="AG158" s="87"/>
      <c r="AH158" s="87"/>
      <c r="AI158" s="87"/>
    </row>
    <row r="159" spans="1:35" s="2" customForma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01"/>
      <c r="Z159" s="101"/>
      <c r="AA159" s="101"/>
      <c r="AB159" s="101"/>
      <c r="AC159" s="101"/>
      <c r="AD159" s="87"/>
      <c r="AE159" s="87"/>
      <c r="AF159" s="87"/>
      <c r="AG159" s="87"/>
      <c r="AH159" s="87"/>
      <c r="AI159" s="87"/>
    </row>
    <row r="160" spans="1:35" s="2" customForma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01"/>
      <c r="Z160" s="101"/>
      <c r="AA160" s="101"/>
      <c r="AB160" s="101"/>
      <c r="AC160" s="101"/>
      <c r="AD160" s="87"/>
      <c r="AE160" s="87"/>
      <c r="AF160" s="87"/>
      <c r="AG160" s="87"/>
      <c r="AH160" s="87"/>
      <c r="AI160" s="87"/>
    </row>
    <row r="161" spans="1:35" s="2" customForma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01"/>
      <c r="Z161" s="101"/>
      <c r="AA161" s="101"/>
      <c r="AB161" s="101"/>
      <c r="AC161" s="101"/>
      <c r="AD161" s="87"/>
      <c r="AE161" s="87"/>
      <c r="AF161" s="87"/>
      <c r="AG161" s="87"/>
      <c r="AH161" s="87"/>
      <c r="AI161" s="87"/>
    </row>
    <row r="162" spans="1:35" s="2" customForma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01"/>
      <c r="Z162" s="101"/>
      <c r="AA162" s="101"/>
      <c r="AB162" s="101"/>
      <c r="AC162" s="101"/>
      <c r="AD162" s="87"/>
      <c r="AE162" s="87"/>
      <c r="AF162" s="87"/>
      <c r="AG162" s="87"/>
      <c r="AH162" s="87"/>
      <c r="AI162" s="87"/>
    </row>
    <row r="163" spans="1:35" s="2" customForma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01"/>
      <c r="Z163" s="101"/>
      <c r="AA163" s="101"/>
      <c r="AB163" s="101"/>
      <c r="AC163" s="101"/>
      <c r="AD163" s="87"/>
      <c r="AE163" s="87"/>
      <c r="AF163" s="87"/>
      <c r="AG163" s="87"/>
      <c r="AH163" s="87"/>
      <c r="AI163" s="87"/>
    </row>
    <row r="164" spans="1:35" s="2" customForma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01"/>
      <c r="Z164" s="101"/>
      <c r="AA164" s="101"/>
      <c r="AB164" s="101"/>
      <c r="AC164" s="101"/>
      <c r="AD164" s="87"/>
      <c r="AE164" s="87"/>
      <c r="AF164" s="87"/>
      <c r="AG164" s="87"/>
      <c r="AH164" s="87"/>
      <c r="AI164" s="87"/>
    </row>
    <row r="165" spans="1:35" s="2" customForma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01"/>
      <c r="Z165" s="101"/>
      <c r="AA165" s="101"/>
      <c r="AB165" s="101"/>
      <c r="AC165" s="101"/>
      <c r="AD165" s="87"/>
      <c r="AE165" s="87"/>
      <c r="AF165" s="87"/>
      <c r="AG165" s="87"/>
      <c r="AH165" s="87"/>
      <c r="AI165" s="87"/>
    </row>
    <row r="166" spans="1:35" s="2" customForma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01"/>
      <c r="Z166" s="101"/>
      <c r="AA166" s="101"/>
      <c r="AB166" s="101"/>
      <c r="AC166" s="101"/>
      <c r="AD166" s="87"/>
      <c r="AE166" s="87"/>
      <c r="AF166" s="87"/>
      <c r="AG166" s="87"/>
      <c r="AH166" s="87"/>
      <c r="AI166" s="87"/>
    </row>
    <row r="167" spans="1:35" s="2" customForma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01"/>
      <c r="Z167" s="101"/>
      <c r="AA167" s="101"/>
      <c r="AB167" s="101"/>
      <c r="AC167" s="101"/>
      <c r="AD167" s="87"/>
      <c r="AE167" s="87"/>
      <c r="AF167" s="87"/>
      <c r="AG167" s="87"/>
      <c r="AH167" s="87"/>
      <c r="AI167" s="87"/>
    </row>
    <row r="168" spans="1:35" s="2" customForma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01"/>
      <c r="Z168" s="101"/>
      <c r="AA168" s="101"/>
      <c r="AB168" s="101"/>
      <c r="AC168" s="101"/>
      <c r="AD168" s="87"/>
      <c r="AE168" s="87"/>
      <c r="AF168" s="87"/>
      <c r="AG168" s="87"/>
      <c r="AH168" s="87"/>
      <c r="AI168" s="87"/>
    </row>
    <row r="169" spans="1:35" s="2" customForma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01"/>
      <c r="Z169" s="101"/>
      <c r="AA169" s="101"/>
      <c r="AB169" s="101"/>
      <c r="AC169" s="101"/>
      <c r="AD169" s="87"/>
      <c r="AE169" s="87"/>
      <c r="AF169" s="87"/>
      <c r="AG169" s="87"/>
      <c r="AH169" s="87"/>
      <c r="AI169" s="87"/>
    </row>
    <row r="170" spans="1:35" s="2" customForma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01"/>
      <c r="Z170" s="101"/>
      <c r="AA170" s="101"/>
      <c r="AB170" s="101"/>
      <c r="AC170" s="101"/>
      <c r="AD170" s="87"/>
      <c r="AE170" s="87"/>
      <c r="AF170" s="87"/>
      <c r="AG170" s="87"/>
      <c r="AH170" s="87"/>
      <c r="AI170" s="87"/>
    </row>
    <row r="171" spans="1:35" s="2" customForma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01"/>
      <c r="Z171" s="101"/>
      <c r="AA171" s="101"/>
      <c r="AB171" s="101"/>
      <c r="AC171" s="101"/>
      <c r="AD171" s="87"/>
      <c r="AE171" s="87"/>
      <c r="AF171" s="87"/>
      <c r="AG171" s="87"/>
      <c r="AH171" s="87"/>
      <c r="AI171" s="87"/>
    </row>
    <row r="172" spans="1:35" s="2" customForma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01"/>
      <c r="Z172" s="101"/>
      <c r="AA172" s="101"/>
      <c r="AB172" s="101"/>
      <c r="AC172" s="101"/>
      <c r="AD172" s="87"/>
      <c r="AE172" s="87"/>
      <c r="AF172" s="87"/>
      <c r="AG172" s="87"/>
      <c r="AH172" s="87"/>
      <c r="AI172" s="87"/>
    </row>
    <row r="173" spans="1:35" s="2" customForma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01"/>
      <c r="Z173" s="101"/>
      <c r="AA173" s="101"/>
      <c r="AB173" s="101"/>
      <c r="AC173" s="101"/>
      <c r="AD173" s="87"/>
      <c r="AE173" s="87"/>
      <c r="AF173" s="87"/>
      <c r="AG173" s="87"/>
      <c r="AH173" s="87"/>
      <c r="AI173" s="87"/>
    </row>
    <row r="174" spans="1:35" s="2" customForma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01"/>
      <c r="Z174" s="101"/>
      <c r="AA174" s="101"/>
      <c r="AB174" s="101"/>
      <c r="AC174" s="101"/>
      <c r="AD174" s="87"/>
      <c r="AE174" s="87"/>
      <c r="AF174" s="87"/>
      <c r="AG174" s="87"/>
      <c r="AH174" s="87"/>
      <c r="AI174" s="87"/>
    </row>
    <row r="175" spans="1:35" s="2" customForma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01"/>
      <c r="Z175" s="101"/>
      <c r="AA175" s="101"/>
      <c r="AB175" s="101"/>
      <c r="AC175" s="101"/>
      <c r="AD175" s="87"/>
      <c r="AE175" s="87"/>
      <c r="AF175" s="87"/>
      <c r="AG175" s="87"/>
      <c r="AH175" s="87"/>
      <c r="AI175" s="87"/>
    </row>
    <row r="176" spans="1:35" s="2" customForma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01"/>
      <c r="Z176" s="101"/>
      <c r="AA176" s="101"/>
      <c r="AB176" s="101"/>
      <c r="AC176" s="101"/>
      <c r="AD176" s="87"/>
      <c r="AE176" s="87"/>
      <c r="AF176" s="87"/>
      <c r="AG176" s="87"/>
      <c r="AH176" s="87"/>
      <c r="AI176" s="87"/>
    </row>
    <row r="177" spans="1:35" s="2" customForma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01"/>
      <c r="Z177" s="101"/>
      <c r="AA177" s="101"/>
      <c r="AB177" s="101"/>
      <c r="AC177" s="101"/>
      <c r="AD177" s="87"/>
      <c r="AE177" s="87"/>
      <c r="AF177" s="87"/>
      <c r="AG177" s="87"/>
      <c r="AH177" s="87"/>
      <c r="AI177" s="87"/>
    </row>
    <row r="178" spans="1:35" s="2" customForma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01"/>
      <c r="Z178" s="101"/>
      <c r="AA178" s="101"/>
      <c r="AB178" s="101"/>
      <c r="AC178" s="101"/>
      <c r="AD178" s="87"/>
      <c r="AE178" s="87"/>
      <c r="AF178" s="87"/>
      <c r="AG178" s="87"/>
      <c r="AH178" s="87"/>
      <c r="AI178" s="87"/>
    </row>
    <row r="179" spans="1:35" s="2" customForma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01"/>
      <c r="Z179" s="101"/>
      <c r="AA179" s="101"/>
      <c r="AB179" s="101"/>
      <c r="AC179" s="101"/>
      <c r="AD179" s="87"/>
      <c r="AE179" s="87"/>
      <c r="AF179" s="87"/>
      <c r="AG179" s="87"/>
      <c r="AH179" s="87"/>
      <c r="AI179" s="87"/>
    </row>
    <row r="180" spans="1:35" s="2" customForma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01"/>
      <c r="Z180" s="101"/>
      <c r="AA180" s="101"/>
      <c r="AB180" s="101"/>
      <c r="AC180" s="101"/>
      <c r="AD180" s="87"/>
      <c r="AE180" s="87"/>
      <c r="AF180" s="87"/>
      <c r="AG180" s="87"/>
      <c r="AH180" s="87"/>
      <c r="AI180" s="87"/>
    </row>
    <row r="181" spans="1:35" s="2" customForma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01"/>
      <c r="Z181" s="101"/>
      <c r="AA181" s="101"/>
      <c r="AB181" s="101"/>
      <c r="AC181" s="101"/>
      <c r="AD181" s="87"/>
      <c r="AE181" s="87"/>
      <c r="AF181" s="87"/>
      <c r="AG181" s="87"/>
      <c r="AH181" s="87"/>
      <c r="AI181" s="87"/>
    </row>
    <row r="182" spans="1:35" s="2" customForma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01"/>
      <c r="Z182" s="101"/>
      <c r="AA182" s="101"/>
      <c r="AB182" s="101"/>
      <c r="AC182" s="101"/>
      <c r="AD182" s="87"/>
      <c r="AE182" s="87"/>
      <c r="AF182" s="87"/>
      <c r="AG182" s="87"/>
      <c r="AH182" s="87"/>
      <c r="AI182" s="87"/>
    </row>
    <row r="183" spans="1:35" s="2" customForma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01"/>
      <c r="Z183" s="101"/>
      <c r="AA183" s="101"/>
      <c r="AB183" s="101"/>
      <c r="AC183" s="101"/>
      <c r="AD183" s="87"/>
      <c r="AE183" s="87"/>
      <c r="AF183" s="87"/>
      <c r="AG183" s="87"/>
      <c r="AH183" s="87"/>
      <c r="AI183" s="87"/>
    </row>
    <row r="184" spans="1:35" s="2" customForma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01"/>
      <c r="Z184" s="101"/>
      <c r="AA184" s="101"/>
      <c r="AB184" s="101"/>
      <c r="AC184" s="101"/>
      <c r="AD184" s="87"/>
      <c r="AE184" s="87"/>
      <c r="AF184" s="87"/>
      <c r="AG184" s="87"/>
      <c r="AH184" s="87"/>
      <c r="AI184" s="87"/>
    </row>
    <row r="185" spans="1:35" s="2" customForma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01"/>
      <c r="Z185" s="101"/>
      <c r="AA185" s="101"/>
      <c r="AB185" s="101"/>
      <c r="AC185" s="101"/>
      <c r="AD185" s="87"/>
      <c r="AE185" s="87"/>
      <c r="AF185" s="87"/>
      <c r="AG185" s="87"/>
      <c r="AH185" s="87"/>
      <c r="AI185" s="87"/>
    </row>
    <row r="186" spans="1:35" s="2" customForma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01"/>
      <c r="Z186" s="101"/>
      <c r="AA186" s="101"/>
      <c r="AB186" s="101"/>
      <c r="AC186" s="101"/>
      <c r="AD186" s="87"/>
      <c r="AE186" s="87"/>
      <c r="AF186" s="87"/>
      <c r="AG186" s="87"/>
      <c r="AH186" s="87"/>
      <c r="AI186" s="87"/>
    </row>
    <row r="187" spans="1:35" s="2" customForma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01"/>
      <c r="Z187" s="101"/>
      <c r="AA187" s="101"/>
      <c r="AB187" s="101"/>
      <c r="AC187" s="101"/>
      <c r="AD187" s="87"/>
      <c r="AE187" s="87"/>
      <c r="AF187" s="87"/>
      <c r="AG187" s="87"/>
      <c r="AH187" s="87"/>
      <c r="AI187" s="87"/>
    </row>
    <row r="188" spans="1:35" s="2" customForma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01"/>
      <c r="Z188" s="101"/>
      <c r="AA188" s="101"/>
      <c r="AB188" s="101"/>
      <c r="AC188" s="101"/>
      <c r="AD188" s="87"/>
      <c r="AE188" s="87"/>
      <c r="AF188" s="87"/>
      <c r="AG188" s="87"/>
      <c r="AH188" s="87"/>
      <c r="AI188" s="87"/>
    </row>
    <row r="189" spans="1:35" s="2" customForma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01"/>
      <c r="Z189" s="101"/>
      <c r="AA189" s="101"/>
      <c r="AB189" s="101"/>
      <c r="AC189" s="101"/>
      <c r="AD189" s="87"/>
      <c r="AE189" s="87"/>
      <c r="AF189" s="87"/>
      <c r="AG189" s="87"/>
      <c r="AH189" s="87"/>
      <c r="AI189" s="87"/>
    </row>
    <row r="190" spans="1:35" s="2" customForma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01"/>
      <c r="Z190" s="101"/>
      <c r="AA190" s="101"/>
      <c r="AB190" s="101"/>
      <c r="AC190" s="101"/>
      <c r="AD190" s="87"/>
      <c r="AE190" s="87"/>
      <c r="AF190" s="87"/>
      <c r="AG190" s="87"/>
      <c r="AH190" s="87"/>
      <c r="AI190" s="87"/>
    </row>
    <row r="191" spans="1:35" s="2" customForma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01"/>
      <c r="Z191" s="101"/>
      <c r="AA191" s="101"/>
      <c r="AB191" s="101"/>
      <c r="AC191" s="101"/>
      <c r="AD191" s="87"/>
      <c r="AE191" s="87"/>
      <c r="AF191" s="87"/>
      <c r="AG191" s="87"/>
      <c r="AH191" s="87"/>
      <c r="AI191" s="87"/>
    </row>
    <row r="192" spans="1:35" s="2" customForma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01"/>
      <c r="Z192" s="101"/>
      <c r="AA192" s="101"/>
      <c r="AB192" s="101"/>
      <c r="AC192" s="101"/>
      <c r="AD192" s="87"/>
      <c r="AE192" s="87"/>
      <c r="AF192" s="87"/>
      <c r="AG192" s="87"/>
      <c r="AH192" s="87"/>
      <c r="AI192" s="87"/>
    </row>
    <row r="193" spans="1:35" s="2" customForma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01"/>
      <c r="Z193" s="101"/>
      <c r="AA193" s="101"/>
      <c r="AB193" s="101"/>
      <c r="AC193" s="101"/>
      <c r="AD193" s="87"/>
      <c r="AE193" s="87"/>
      <c r="AF193" s="87"/>
      <c r="AG193" s="87"/>
      <c r="AH193" s="87"/>
      <c r="AI193" s="87"/>
    </row>
    <row r="194" spans="1:35" s="2" customForma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01"/>
      <c r="Z194" s="101"/>
      <c r="AA194" s="101"/>
      <c r="AB194" s="101"/>
      <c r="AC194" s="101"/>
      <c r="AD194" s="87"/>
      <c r="AE194" s="87"/>
      <c r="AF194" s="87"/>
      <c r="AG194" s="87"/>
      <c r="AH194" s="87"/>
      <c r="AI194" s="87"/>
    </row>
    <row r="195" spans="1:35" s="2" customForma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01"/>
      <c r="Z195" s="101"/>
      <c r="AA195" s="101"/>
      <c r="AB195" s="101"/>
      <c r="AC195" s="101"/>
      <c r="AD195" s="87"/>
      <c r="AE195" s="87"/>
      <c r="AF195" s="87"/>
      <c r="AG195" s="87"/>
      <c r="AH195" s="87"/>
      <c r="AI195" s="87"/>
    </row>
    <row r="196" spans="1:35" s="2" customForma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01"/>
      <c r="Z196" s="101"/>
      <c r="AA196" s="101"/>
      <c r="AB196" s="101"/>
      <c r="AC196" s="101"/>
      <c r="AD196" s="87"/>
      <c r="AE196" s="87"/>
      <c r="AF196" s="87"/>
      <c r="AG196" s="87"/>
      <c r="AH196" s="87"/>
      <c r="AI196" s="87"/>
    </row>
    <row r="197" spans="1:35" s="2" customForma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01"/>
      <c r="Z197" s="101"/>
      <c r="AA197" s="101"/>
      <c r="AB197" s="101"/>
      <c r="AC197" s="101"/>
      <c r="AD197" s="87"/>
      <c r="AE197" s="87"/>
      <c r="AF197" s="87"/>
      <c r="AG197" s="87"/>
      <c r="AH197" s="87"/>
      <c r="AI197" s="87"/>
    </row>
    <row r="198" spans="1:35" s="2" customForma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01"/>
      <c r="Z198" s="101"/>
      <c r="AA198" s="101"/>
      <c r="AB198" s="101"/>
      <c r="AC198" s="101"/>
      <c r="AD198" s="87"/>
      <c r="AE198" s="87"/>
      <c r="AF198" s="87"/>
      <c r="AG198" s="87"/>
      <c r="AH198" s="87"/>
      <c r="AI198" s="87"/>
    </row>
    <row r="199" spans="1:35" s="2" customForma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01"/>
      <c r="Z199" s="101"/>
      <c r="AA199" s="101"/>
      <c r="AB199" s="101"/>
      <c r="AC199" s="101"/>
      <c r="AD199" s="87"/>
      <c r="AE199" s="87"/>
      <c r="AF199" s="87"/>
      <c r="AG199" s="87"/>
      <c r="AH199" s="87"/>
      <c r="AI199" s="87"/>
    </row>
    <row r="200" spans="1:35" s="2" customForma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01"/>
      <c r="Z200" s="101"/>
      <c r="AA200" s="101"/>
      <c r="AB200" s="101"/>
      <c r="AC200" s="101"/>
      <c r="AD200" s="87"/>
      <c r="AE200" s="87"/>
      <c r="AF200" s="87"/>
      <c r="AG200" s="87"/>
      <c r="AH200" s="87"/>
      <c r="AI200" s="87"/>
    </row>
    <row r="201" spans="1:35" s="2" customForma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01"/>
      <c r="Z201" s="101"/>
      <c r="AA201" s="101"/>
      <c r="AB201" s="101"/>
      <c r="AC201" s="101"/>
      <c r="AD201" s="87"/>
      <c r="AE201" s="87"/>
      <c r="AF201" s="87"/>
      <c r="AG201" s="87"/>
      <c r="AH201" s="87"/>
      <c r="AI201" s="87"/>
    </row>
    <row r="202" spans="1:35" s="2" customForma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01"/>
      <c r="Z202" s="101"/>
      <c r="AA202" s="101"/>
      <c r="AB202" s="101"/>
      <c r="AC202" s="101"/>
      <c r="AD202" s="87"/>
      <c r="AE202" s="87"/>
      <c r="AF202" s="87"/>
      <c r="AG202" s="87"/>
      <c r="AH202" s="87"/>
      <c r="AI202" s="87"/>
    </row>
    <row r="203" spans="1:35" s="2" customForma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01"/>
      <c r="Z203" s="101"/>
      <c r="AA203" s="101"/>
      <c r="AB203" s="101"/>
      <c r="AC203" s="101"/>
      <c r="AD203" s="87"/>
      <c r="AE203" s="87"/>
      <c r="AF203" s="87"/>
      <c r="AG203" s="87"/>
      <c r="AH203" s="87"/>
      <c r="AI203" s="87"/>
    </row>
    <row r="204" spans="1:35" s="2" customForma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01"/>
      <c r="Z204" s="101"/>
      <c r="AA204" s="101"/>
      <c r="AB204" s="101"/>
      <c r="AC204" s="101"/>
      <c r="AD204" s="87"/>
      <c r="AE204" s="87"/>
      <c r="AF204" s="87"/>
      <c r="AG204" s="87"/>
      <c r="AH204" s="87"/>
      <c r="AI204" s="87"/>
    </row>
    <row r="205" spans="1:35" s="2" customForma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01"/>
      <c r="Z205" s="101"/>
      <c r="AA205" s="101"/>
      <c r="AB205" s="101"/>
      <c r="AC205" s="101"/>
      <c r="AD205" s="87"/>
      <c r="AE205" s="87"/>
      <c r="AF205" s="87"/>
      <c r="AG205" s="87"/>
      <c r="AH205" s="87"/>
      <c r="AI205" s="87"/>
    </row>
    <row r="206" spans="1:35" s="2" customForma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01"/>
      <c r="Z206" s="101"/>
      <c r="AA206" s="101"/>
      <c r="AB206" s="101"/>
      <c r="AC206" s="101"/>
      <c r="AD206" s="87"/>
      <c r="AE206" s="87"/>
      <c r="AF206" s="87"/>
      <c r="AG206" s="87"/>
      <c r="AH206" s="87"/>
      <c r="AI206" s="87"/>
    </row>
    <row r="207" spans="1:35" s="2" customForma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01"/>
      <c r="Z207" s="101"/>
      <c r="AA207" s="101"/>
      <c r="AB207" s="101"/>
      <c r="AC207" s="101"/>
      <c r="AD207" s="87"/>
      <c r="AE207" s="87"/>
      <c r="AF207" s="87"/>
      <c r="AG207" s="87"/>
      <c r="AH207" s="87"/>
      <c r="AI207" s="87"/>
    </row>
    <row r="208" spans="1:35" s="2" customForma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01"/>
      <c r="Z208" s="101"/>
      <c r="AA208" s="101"/>
      <c r="AB208" s="101"/>
      <c r="AC208" s="101"/>
      <c r="AD208" s="87"/>
      <c r="AE208" s="87"/>
      <c r="AF208" s="87"/>
      <c r="AG208" s="87"/>
      <c r="AH208" s="87"/>
      <c r="AI208" s="87"/>
    </row>
    <row r="209" spans="1:35" s="2" customForma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01"/>
      <c r="Z209" s="101"/>
      <c r="AA209" s="101"/>
      <c r="AB209" s="101"/>
      <c r="AC209" s="101"/>
      <c r="AD209" s="87"/>
      <c r="AE209" s="87"/>
      <c r="AF209" s="87"/>
      <c r="AG209" s="87"/>
      <c r="AH209" s="87"/>
      <c r="AI209" s="87"/>
    </row>
    <row r="210" spans="1:35" s="2" customForma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01"/>
      <c r="Z210" s="101"/>
      <c r="AA210" s="101"/>
      <c r="AB210" s="101"/>
      <c r="AC210" s="101"/>
      <c r="AD210" s="87"/>
      <c r="AE210" s="87"/>
      <c r="AF210" s="87"/>
      <c r="AG210" s="87"/>
      <c r="AH210" s="87"/>
      <c r="AI210" s="87"/>
    </row>
    <row r="211" spans="1:35" s="2" customForma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01"/>
      <c r="Z211" s="101"/>
      <c r="AA211" s="101"/>
      <c r="AB211" s="101"/>
      <c r="AC211" s="101"/>
      <c r="AD211" s="87"/>
      <c r="AE211" s="87"/>
      <c r="AF211" s="87"/>
      <c r="AG211" s="87"/>
      <c r="AH211" s="87"/>
      <c r="AI211" s="87"/>
    </row>
    <row r="212" spans="1:35" s="2" customForma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01"/>
      <c r="Z212" s="101"/>
      <c r="AA212" s="101"/>
      <c r="AB212" s="101"/>
      <c r="AC212" s="101"/>
      <c r="AD212" s="87"/>
      <c r="AE212" s="87"/>
      <c r="AF212" s="87"/>
      <c r="AG212" s="87"/>
      <c r="AH212" s="87"/>
      <c r="AI212" s="87"/>
    </row>
    <row r="213" spans="1:35" s="2" customForma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01"/>
      <c r="Z213" s="101"/>
      <c r="AA213" s="101"/>
      <c r="AB213" s="101"/>
      <c r="AC213" s="101"/>
      <c r="AD213" s="87"/>
      <c r="AE213" s="87"/>
      <c r="AF213" s="87"/>
      <c r="AG213" s="87"/>
      <c r="AH213" s="87"/>
      <c r="AI213" s="87"/>
    </row>
    <row r="214" spans="1:35" s="2" customForma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01"/>
      <c r="Z214" s="101"/>
      <c r="AA214" s="101"/>
      <c r="AB214" s="101"/>
      <c r="AC214" s="101"/>
      <c r="AD214" s="87"/>
      <c r="AE214" s="87"/>
      <c r="AF214" s="87"/>
      <c r="AG214" s="87"/>
      <c r="AH214" s="87"/>
      <c r="AI214" s="87"/>
    </row>
    <row r="215" spans="1:35" s="2" customForma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01"/>
      <c r="Z215" s="101"/>
      <c r="AA215" s="101"/>
      <c r="AB215" s="101"/>
      <c r="AC215" s="101"/>
      <c r="AD215" s="87"/>
      <c r="AE215" s="87"/>
      <c r="AF215" s="87"/>
      <c r="AG215" s="87"/>
      <c r="AH215" s="87"/>
      <c r="AI215" s="87"/>
    </row>
    <row r="216" spans="1:35" s="2" customForma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01"/>
      <c r="Z216" s="101"/>
      <c r="AA216" s="101"/>
      <c r="AB216" s="101"/>
      <c r="AC216" s="101"/>
      <c r="AD216" s="87"/>
      <c r="AE216" s="87"/>
      <c r="AF216" s="87"/>
      <c r="AG216" s="87"/>
      <c r="AH216" s="87"/>
      <c r="AI216" s="87"/>
    </row>
    <row r="217" spans="1:35" s="2" customForma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01"/>
      <c r="Z217" s="101"/>
      <c r="AA217" s="101"/>
      <c r="AB217" s="101"/>
      <c r="AC217" s="101"/>
      <c r="AD217" s="87"/>
      <c r="AE217" s="87"/>
      <c r="AF217" s="87"/>
      <c r="AG217" s="87"/>
      <c r="AH217" s="87"/>
      <c r="AI217" s="87"/>
    </row>
    <row r="218" spans="1:35" s="2" customForma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01"/>
      <c r="Z218" s="101"/>
      <c r="AA218" s="101"/>
      <c r="AB218" s="101"/>
      <c r="AC218" s="101"/>
      <c r="AD218" s="87"/>
      <c r="AE218" s="87"/>
      <c r="AF218" s="87"/>
      <c r="AG218" s="87"/>
      <c r="AH218" s="87"/>
      <c r="AI218" s="87"/>
    </row>
    <row r="219" spans="1:35" s="2" customForma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01"/>
      <c r="Z219" s="101"/>
      <c r="AA219" s="101"/>
      <c r="AB219" s="101"/>
      <c r="AC219" s="101"/>
      <c r="AD219" s="87"/>
      <c r="AE219" s="87"/>
      <c r="AF219" s="87"/>
      <c r="AG219" s="87"/>
      <c r="AH219" s="87"/>
      <c r="AI219" s="87"/>
    </row>
    <row r="220" spans="1:35" s="2" customForma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01"/>
      <c r="Z220" s="101"/>
      <c r="AA220" s="101"/>
      <c r="AB220" s="101"/>
      <c r="AC220" s="101"/>
      <c r="AD220" s="87"/>
      <c r="AE220" s="87"/>
      <c r="AF220" s="87"/>
      <c r="AG220" s="87"/>
      <c r="AH220" s="87"/>
      <c r="AI220" s="87"/>
    </row>
    <row r="221" spans="1:35" s="2" customForma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01"/>
      <c r="Z221" s="101"/>
      <c r="AA221" s="101"/>
      <c r="AB221" s="101"/>
      <c r="AC221" s="101"/>
      <c r="AD221" s="87"/>
      <c r="AE221" s="87"/>
      <c r="AF221" s="87"/>
      <c r="AG221" s="87"/>
      <c r="AH221" s="87"/>
      <c r="AI221" s="87"/>
    </row>
    <row r="222" spans="1:35" s="2" customForma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01"/>
      <c r="Z222" s="101"/>
      <c r="AA222" s="101"/>
      <c r="AB222" s="101"/>
      <c r="AC222" s="101"/>
      <c r="AD222" s="87"/>
      <c r="AE222" s="87"/>
      <c r="AF222" s="87"/>
      <c r="AG222" s="87"/>
      <c r="AH222" s="87"/>
      <c r="AI222" s="87"/>
    </row>
    <row r="223" spans="1:35" s="2" customForma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01"/>
      <c r="Z223" s="101"/>
      <c r="AA223" s="101"/>
      <c r="AB223" s="101"/>
      <c r="AC223" s="101"/>
      <c r="AD223" s="87"/>
      <c r="AE223" s="87"/>
      <c r="AF223" s="87"/>
      <c r="AG223" s="87"/>
      <c r="AH223" s="87"/>
      <c r="AI223" s="87"/>
    </row>
    <row r="224" spans="1:35" s="2" customForma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01"/>
      <c r="Z224" s="101"/>
      <c r="AA224" s="101"/>
      <c r="AB224" s="101"/>
      <c r="AC224" s="101"/>
      <c r="AD224" s="87"/>
      <c r="AE224" s="87"/>
      <c r="AF224" s="87"/>
      <c r="AG224" s="87"/>
      <c r="AH224" s="87"/>
      <c r="AI224" s="87"/>
    </row>
    <row r="225" spans="1:35" s="2" customForma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01"/>
      <c r="Z225" s="101"/>
      <c r="AA225" s="101"/>
      <c r="AB225" s="101"/>
      <c r="AC225" s="101"/>
      <c r="AD225" s="87"/>
      <c r="AE225" s="87"/>
      <c r="AF225" s="87"/>
      <c r="AG225" s="87"/>
      <c r="AH225" s="87"/>
      <c r="AI225" s="87"/>
    </row>
    <row r="226" spans="1:35" s="2" customForma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01"/>
      <c r="Z226" s="101"/>
      <c r="AA226" s="101"/>
      <c r="AB226" s="101"/>
      <c r="AC226" s="101"/>
      <c r="AD226" s="87"/>
      <c r="AE226" s="87"/>
      <c r="AF226" s="87"/>
      <c r="AG226" s="87"/>
      <c r="AH226" s="87"/>
      <c r="AI226" s="87"/>
    </row>
    <row r="227" spans="1:35" s="2" customForma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01"/>
      <c r="Z227" s="101"/>
      <c r="AA227" s="101"/>
      <c r="AB227" s="101"/>
      <c r="AC227" s="101"/>
      <c r="AD227" s="87"/>
      <c r="AE227" s="87"/>
      <c r="AF227" s="87"/>
      <c r="AG227" s="87"/>
      <c r="AH227" s="87"/>
      <c r="AI227" s="87"/>
    </row>
    <row r="228" spans="1:35" s="2" customForma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01"/>
      <c r="Z228" s="101"/>
      <c r="AA228" s="101"/>
      <c r="AB228" s="101"/>
      <c r="AC228" s="101"/>
      <c r="AD228" s="87"/>
      <c r="AE228" s="87"/>
      <c r="AF228" s="87"/>
      <c r="AG228" s="87"/>
      <c r="AH228" s="87"/>
      <c r="AI228" s="87"/>
    </row>
    <row r="229" spans="1:35" s="2" customForma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01"/>
      <c r="Z229" s="101"/>
      <c r="AA229" s="101"/>
      <c r="AB229" s="101"/>
      <c r="AC229" s="101"/>
      <c r="AD229" s="87"/>
      <c r="AE229" s="87"/>
      <c r="AF229" s="87"/>
      <c r="AG229" s="87"/>
      <c r="AH229" s="87"/>
      <c r="AI229" s="87"/>
    </row>
    <row r="230" spans="1:35" s="2" customForma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01"/>
      <c r="Z230" s="101"/>
      <c r="AA230" s="101"/>
      <c r="AB230" s="101"/>
      <c r="AC230" s="101"/>
      <c r="AD230" s="87"/>
      <c r="AE230" s="87"/>
      <c r="AF230" s="87"/>
      <c r="AG230" s="87"/>
      <c r="AH230" s="87"/>
      <c r="AI230" s="87"/>
    </row>
    <row r="231" spans="1:35" s="2" customForma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01"/>
      <c r="Z231" s="101"/>
      <c r="AA231" s="101"/>
      <c r="AB231" s="101"/>
      <c r="AC231" s="101"/>
      <c r="AD231" s="87"/>
      <c r="AE231" s="87"/>
      <c r="AF231" s="87"/>
      <c r="AG231" s="87"/>
      <c r="AH231" s="87"/>
      <c r="AI231" s="87"/>
    </row>
    <row r="232" spans="1:35" s="2" customForma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01"/>
      <c r="Z232" s="101"/>
      <c r="AA232" s="101"/>
      <c r="AB232" s="101"/>
      <c r="AC232" s="101"/>
      <c r="AD232" s="87"/>
      <c r="AE232" s="87"/>
      <c r="AF232" s="87"/>
      <c r="AG232" s="87"/>
      <c r="AH232" s="87"/>
      <c r="AI232" s="87"/>
    </row>
    <row r="233" spans="1:35" s="2" customForma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01"/>
      <c r="Z233" s="101"/>
      <c r="AA233" s="101"/>
      <c r="AB233" s="101"/>
      <c r="AC233" s="101"/>
      <c r="AD233" s="87"/>
      <c r="AE233" s="87"/>
      <c r="AF233" s="87"/>
      <c r="AG233" s="87"/>
      <c r="AH233" s="87"/>
      <c r="AI233" s="87"/>
    </row>
    <row r="234" spans="1:35" s="2" customForma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01"/>
      <c r="Z234" s="101"/>
      <c r="AA234" s="101"/>
      <c r="AB234" s="101"/>
      <c r="AC234" s="101"/>
      <c r="AD234" s="87"/>
      <c r="AE234" s="87"/>
      <c r="AF234" s="87"/>
      <c r="AG234" s="87"/>
      <c r="AH234" s="87"/>
      <c r="AI234" s="87"/>
    </row>
    <row r="235" spans="1:35" s="2" customForma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01"/>
      <c r="Z235" s="101"/>
      <c r="AA235" s="101"/>
      <c r="AB235" s="101"/>
      <c r="AC235" s="101"/>
      <c r="AD235" s="87"/>
      <c r="AE235" s="87"/>
      <c r="AF235" s="87"/>
      <c r="AG235" s="87"/>
      <c r="AH235" s="87"/>
      <c r="AI235" s="87"/>
    </row>
    <row r="236" spans="1:35" s="2" customForma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01"/>
      <c r="Z236" s="101"/>
      <c r="AA236" s="101"/>
      <c r="AB236" s="101"/>
      <c r="AC236" s="101"/>
      <c r="AD236" s="87"/>
      <c r="AE236" s="87"/>
      <c r="AF236" s="87"/>
      <c r="AG236" s="87"/>
      <c r="AH236" s="87"/>
      <c r="AI236" s="87"/>
    </row>
    <row r="237" spans="1:35" s="2" customForma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01"/>
      <c r="Z237" s="101"/>
      <c r="AA237" s="101"/>
      <c r="AB237" s="101"/>
      <c r="AC237" s="101"/>
      <c r="AD237" s="87"/>
      <c r="AE237" s="87"/>
      <c r="AF237" s="87"/>
      <c r="AG237" s="87"/>
      <c r="AH237" s="87"/>
      <c r="AI237" s="87"/>
    </row>
    <row r="238" spans="1:35" s="2" customForma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01"/>
      <c r="Z238" s="101"/>
      <c r="AA238" s="101"/>
      <c r="AB238" s="101"/>
      <c r="AC238" s="101"/>
      <c r="AD238" s="87"/>
      <c r="AE238" s="87"/>
      <c r="AF238" s="87"/>
      <c r="AG238" s="87"/>
      <c r="AH238" s="87"/>
      <c r="AI238" s="87"/>
    </row>
    <row r="239" spans="1:35" s="2" customForma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01"/>
      <c r="Z239" s="101"/>
      <c r="AA239" s="101"/>
      <c r="AB239" s="101"/>
      <c r="AC239" s="101"/>
      <c r="AD239" s="87"/>
      <c r="AE239" s="87"/>
      <c r="AF239" s="87"/>
      <c r="AG239" s="87"/>
      <c r="AH239" s="87"/>
      <c r="AI239" s="87"/>
    </row>
    <row r="240" spans="1:35" s="2" customForma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01"/>
      <c r="Z240" s="101"/>
      <c r="AA240" s="101"/>
      <c r="AB240" s="101"/>
      <c r="AC240" s="101"/>
      <c r="AD240" s="87"/>
      <c r="AE240" s="87"/>
      <c r="AF240" s="87"/>
      <c r="AG240" s="87"/>
      <c r="AH240" s="87"/>
      <c r="AI240" s="87"/>
    </row>
    <row r="241" spans="1:35" s="2" customForma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01"/>
      <c r="Z241" s="101"/>
      <c r="AA241" s="101"/>
      <c r="AB241" s="101"/>
      <c r="AC241" s="101"/>
      <c r="AD241" s="87"/>
      <c r="AE241" s="87"/>
      <c r="AF241" s="87"/>
      <c r="AG241" s="87"/>
      <c r="AH241" s="87"/>
      <c r="AI241" s="87"/>
    </row>
    <row r="242" spans="1:35" s="2" customForma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01"/>
      <c r="Z242" s="101"/>
      <c r="AA242" s="101"/>
      <c r="AB242" s="101"/>
      <c r="AC242" s="101"/>
      <c r="AD242" s="87"/>
      <c r="AE242" s="87"/>
      <c r="AF242" s="87"/>
      <c r="AG242" s="87"/>
      <c r="AH242" s="87"/>
      <c r="AI242" s="87"/>
    </row>
    <row r="243" spans="1:35" s="2" customForma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01"/>
      <c r="Z243" s="101"/>
      <c r="AA243" s="101"/>
      <c r="AB243" s="101"/>
      <c r="AC243" s="101"/>
      <c r="AD243" s="87"/>
      <c r="AE243" s="87"/>
      <c r="AF243" s="87"/>
      <c r="AG243" s="87"/>
      <c r="AH243" s="87"/>
      <c r="AI243" s="87"/>
    </row>
    <row r="244" spans="1:35" s="2" customForma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01"/>
      <c r="Z244" s="101"/>
      <c r="AA244" s="101"/>
      <c r="AB244" s="101"/>
      <c r="AC244" s="101"/>
      <c r="AD244" s="87"/>
      <c r="AE244" s="87"/>
      <c r="AF244" s="87"/>
      <c r="AG244" s="87"/>
      <c r="AH244" s="87"/>
      <c r="AI244" s="87"/>
    </row>
    <row r="245" spans="1:35" s="2" customForma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01"/>
      <c r="Z245" s="101"/>
      <c r="AA245" s="101"/>
      <c r="AB245" s="101"/>
      <c r="AC245" s="101"/>
      <c r="AD245" s="87"/>
      <c r="AE245" s="87"/>
      <c r="AF245" s="87"/>
      <c r="AG245" s="87"/>
      <c r="AH245" s="87"/>
      <c r="AI245" s="87"/>
    </row>
    <row r="246" spans="1:35" s="2" customForma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01"/>
      <c r="Z246" s="101"/>
      <c r="AA246" s="101"/>
      <c r="AB246" s="101"/>
      <c r="AC246" s="101"/>
      <c r="AD246" s="87"/>
      <c r="AE246" s="87"/>
      <c r="AF246" s="87"/>
      <c r="AG246" s="87"/>
      <c r="AH246" s="87"/>
      <c r="AI246" s="87"/>
    </row>
    <row r="247" spans="1:35" s="2" customForma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01"/>
      <c r="Z247" s="101"/>
      <c r="AA247" s="101"/>
      <c r="AB247" s="101"/>
      <c r="AC247" s="101"/>
      <c r="AD247" s="87"/>
      <c r="AE247" s="87"/>
      <c r="AF247" s="87"/>
      <c r="AG247" s="87"/>
      <c r="AH247" s="87"/>
      <c r="AI247" s="87"/>
    </row>
    <row r="248" spans="1:35" s="2" customForma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01"/>
      <c r="Z248" s="101"/>
      <c r="AA248" s="101"/>
      <c r="AB248" s="101"/>
      <c r="AC248" s="101"/>
      <c r="AD248" s="87"/>
      <c r="AE248" s="87"/>
      <c r="AF248" s="87"/>
      <c r="AG248" s="87"/>
      <c r="AH248" s="87"/>
      <c r="AI248" s="87"/>
    </row>
    <row r="249" spans="1:35" s="2" customForma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01"/>
      <c r="Z249" s="101"/>
      <c r="AA249" s="101"/>
      <c r="AB249" s="101"/>
      <c r="AC249" s="101"/>
      <c r="AD249" s="87"/>
      <c r="AE249" s="87"/>
      <c r="AF249" s="87"/>
      <c r="AG249" s="87"/>
      <c r="AH249" s="87"/>
      <c r="AI249" s="87"/>
    </row>
    <row r="250" spans="1:35" s="2" customForma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01"/>
      <c r="Z250" s="101"/>
      <c r="AA250" s="101"/>
      <c r="AB250" s="101"/>
      <c r="AC250" s="101"/>
      <c r="AD250" s="87"/>
      <c r="AE250" s="87"/>
      <c r="AF250" s="87"/>
      <c r="AG250" s="87"/>
      <c r="AH250" s="87"/>
      <c r="AI250" s="87"/>
    </row>
    <row r="251" spans="1:35" s="2" customForma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01"/>
      <c r="Z251" s="101"/>
      <c r="AA251" s="101"/>
      <c r="AB251" s="101"/>
      <c r="AC251" s="101"/>
      <c r="AD251" s="87"/>
      <c r="AE251" s="87"/>
      <c r="AF251" s="87"/>
      <c r="AG251" s="87"/>
      <c r="AH251" s="87"/>
      <c r="AI251" s="87"/>
    </row>
    <row r="252" spans="1:35" s="2" customForma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01"/>
      <c r="Z252" s="101"/>
      <c r="AA252" s="101"/>
      <c r="AB252" s="101"/>
      <c r="AC252" s="101"/>
      <c r="AD252" s="87"/>
      <c r="AE252" s="87"/>
      <c r="AF252" s="87"/>
      <c r="AG252" s="87"/>
      <c r="AH252" s="87"/>
      <c r="AI252" s="87"/>
    </row>
    <row r="253" spans="1:35" s="2" customForma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01"/>
      <c r="Z253" s="101"/>
      <c r="AA253" s="101"/>
      <c r="AB253" s="101"/>
      <c r="AC253" s="101"/>
      <c r="AD253" s="87"/>
      <c r="AE253" s="87"/>
      <c r="AF253" s="87"/>
      <c r="AG253" s="87"/>
      <c r="AH253" s="87"/>
      <c r="AI253" s="87"/>
    </row>
    <row r="254" spans="1:35" s="2" customForma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01"/>
      <c r="Z254" s="101"/>
      <c r="AA254" s="101"/>
      <c r="AB254" s="101"/>
      <c r="AC254" s="101"/>
      <c r="AD254" s="87"/>
      <c r="AE254" s="87"/>
      <c r="AF254" s="87"/>
      <c r="AG254" s="87"/>
      <c r="AH254" s="87"/>
      <c r="AI254" s="87"/>
    </row>
    <row r="255" spans="1:35" s="2" customForma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01"/>
      <c r="Z255" s="101"/>
      <c r="AA255" s="101"/>
      <c r="AB255" s="101"/>
      <c r="AC255" s="101"/>
      <c r="AD255" s="87"/>
      <c r="AE255" s="87"/>
      <c r="AF255" s="87"/>
      <c r="AG255" s="87"/>
      <c r="AH255" s="87"/>
      <c r="AI255" s="87"/>
    </row>
    <row r="256" spans="1:35" s="2" customForma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01"/>
      <c r="Z256" s="101"/>
      <c r="AA256" s="101"/>
      <c r="AB256" s="101"/>
      <c r="AC256" s="101"/>
      <c r="AD256" s="87"/>
      <c r="AE256" s="87"/>
      <c r="AF256" s="87"/>
      <c r="AG256" s="87"/>
      <c r="AH256" s="87"/>
      <c r="AI256" s="87"/>
    </row>
  </sheetData>
  <pageMargins left="0" right="0" top="0" bottom="0" header="0" footer="0"/>
  <pageSetup paperSize="9" scale="3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Segments Analysis in USD</vt:lpstr>
      <vt:lpstr>'Segments Analysis in USD'!Print_Area</vt:lpstr>
      <vt:lpstr>'Segments Analysis in USD'!Print_Titles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Nonlapan Cheewinjarasroj</dc:creator>
  <cp:lastModifiedBy>Nonlapan Cheewinjarasroj</cp:lastModifiedBy>
  <cp:lastPrinted>2019-02-28T08:05:33Z</cp:lastPrinted>
  <dcterms:created xsi:type="dcterms:W3CDTF">2019-02-28T08:01:46Z</dcterms:created>
  <dcterms:modified xsi:type="dcterms:W3CDTF">2019-02-28T08:05:42Z</dcterms:modified>
</cp:coreProperties>
</file>