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19\Upload on website\"/>
    </mc:Choice>
  </mc:AlternateContent>
  <bookViews>
    <workbookView xWindow="0" yWindow="0" windowWidth="28800" windowHeight="12450"/>
  </bookViews>
  <sheets>
    <sheet name="IVL Debts &amp; Glossary of terms" sheetId="1" r:id="rId1"/>
  </sheets>
  <definedNames>
    <definedName name="_xlnm.Print_Area" localSheetId="0">'IVL Debts &amp; Glossary of terms'!$A$1:$K$64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4" i="1"/>
  <c r="I34" i="1" s="1"/>
  <c r="H32" i="1"/>
  <c r="H34" i="1" s="1"/>
  <c r="G32" i="1"/>
  <c r="G34" i="1" s="1"/>
  <c r="F32" i="1"/>
  <c r="F34" i="1" s="1"/>
  <c r="E32" i="1"/>
  <c r="C32" i="1"/>
  <c r="D30" i="1"/>
  <c r="D29" i="1"/>
  <c r="C28" i="1"/>
  <c r="J27" i="1"/>
  <c r="H27" i="1"/>
  <c r="D27" i="1"/>
  <c r="C27" i="1"/>
  <c r="K26" i="1"/>
  <c r="J26" i="1"/>
  <c r="I26" i="1"/>
  <c r="H26" i="1"/>
  <c r="G26" i="1"/>
  <c r="F26" i="1"/>
  <c r="E26" i="1"/>
  <c r="D26" i="1"/>
  <c r="K25" i="1"/>
  <c r="J25" i="1"/>
  <c r="I25" i="1"/>
  <c r="I27" i="1" s="1"/>
  <c r="H25" i="1"/>
  <c r="G25" i="1"/>
  <c r="G27" i="1" s="1"/>
  <c r="F25" i="1"/>
  <c r="F27" i="1" s="1"/>
  <c r="E25" i="1"/>
  <c r="E27" i="1" s="1"/>
  <c r="D25" i="1"/>
  <c r="J24" i="1"/>
  <c r="I24" i="1"/>
  <c r="H24" i="1"/>
  <c r="G24" i="1"/>
  <c r="F24" i="1"/>
  <c r="E24" i="1"/>
  <c r="C24" i="1"/>
  <c r="E23" i="1"/>
  <c r="C19" i="1"/>
  <c r="C17" i="1"/>
  <c r="C16" i="1"/>
  <c r="C15" i="1"/>
  <c r="C14" i="1"/>
  <c r="H13" i="1"/>
  <c r="G13" i="1"/>
  <c r="F13" i="1"/>
  <c r="E13" i="1"/>
  <c r="I13" i="1" s="1"/>
  <c r="C13" i="1"/>
  <c r="C12" i="1"/>
  <c r="I11" i="1"/>
  <c r="C11" i="1"/>
  <c r="D9" i="1"/>
  <c r="C8" i="1"/>
  <c r="D8" i="1" s="1"/>
  <c r="K6" i="1"/>
  <c r="K7" i="1" s="1"/>
  <c r="J6" i="1"/>
  <c r="I6" i="1"/>
  <c r="I7" i="1" s="1"/>
  <c r="H6" i="1"/>
  <c r="H7" i="1" s="1"/>
  <c r="G6" i="1"/>
  <c r="F6" i="1"/>
  <c r="E6" i="1"/>
  <c r="E7" i="1" s="1"/>
  <c r="C5" i="1"/>
  <c r="D5" i="1" s="1"/>
  <c r="E28" i="1" l="1"/>
  <c r="K27" i="1"/>
  <c r="F28" i="1"/>
  <c r="H28" i="1"/>
  <c r="G28" i="1"/>
  <c r="I28" i="1"/>
  <c r="I32" i="1"/>
  <c r="F7" i="1"/>
  <c r="G7" i="1"/>
  <c r="C4" i="1"/>
  <c r="J7" i="1"/>
  <c r="D4" i="1" l="1"/>
  <c r="C6" i="1"/>
  <c r="D6" i="1" s="1"/>
  <c r="J28" i="1"/>
  <c r="K28" i="1"/>
</calcChain>
</file>

<file path=xl/comments1.xml><?xml version="1.0" encoding="utf-8"?>
<comments xmlns="http://schemas.openxmlformats.org/spreadsheetml/2006/main">
  <authors>
    <author>Chatchaya Tangteerapat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*IRS Included = 54%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<sst xmlns="http://schemas.openxmlformats.org/spreadsheetml/2006/main" count="122" uniqueCount="64">
  <si>
    <t>IVL Debt Details</t>
  </si>
  <si>
    <t>Repayments of Total Long Term Loans</t>
  </si>
  <si>
    <t>Amt in Thai Baht (THB)</t>
  </si>
  <si>
    <t>3Q19</t>
  </si>
  <si>
    <t>2019/2020</t>
  </si>
  <si>
    <t>2020/2021</t>
  </si>
  <si>
    <t>2021/2022</t>
  </si>
  <si>
    <t>2022/2023</t>
  </si>
  <si>
    <t>2023/2024</t>
  </si>
  <si>
    <t>2025+ Onwards</t>
  </si>
  <si>
    <t>Total</t>
  </si>
  <si>
    <t>Long Term Loans (Projects)</t>
  </si>
  <si>
    <t>M THB</t>
  </si>
  <si>
    <t>Debentures</t>
  </si>
  <si>
    <t>Total Long Term Loans</t>
  </si>
  <si>
    <t xml:space="preserve">Fixed Portion </t>
  </si>
  <si>
    <t>%</t>
  </si>
  <si>
    <t>Short Term Loans</t>
  </si>
  <si>
    <t>Total Debt</t>
  </si>
  <si>
    <t xml:space="preserve">Cash &amp; Cash under management </t>
  </si>
  <si>
    <t>Currencywise  Break up of Total Debt</t>
  </si>
  <si>
    <t>Net Debt</t>
  </si>
  <si>
    <t>Capex on Projects which are not operational yet</t>
  </si>
  <si>
    <t>US$</t>
  </si>
  <si>
    <t>EUR</t>
  </si>
  <si>
    <t>THB</t>
  </si>
  <si>
    <t>Others</t>
  </si>
  <si>
    <t>Integrated PET (PET + PTA + Recycling + PX)</t>
  </si>
  <si>
    <t>Olefins (IVOG + IVOL)</t>
  </si>
  <si>
    <t>Specialty Chemicals (Specialty PET, IPA, NDC)</t>
  </si>
  <si>
    <t>PACKAGING</t>
  </si>
  <si>
    <t>FIBERS</t>
  </si>
  <si>
    <t>Net Operating Debt</t>
  </si>
  <si>
    <t xml:space="preserve">Closing Exchange Rate </t>
  </si>
  <si>
    <t>THB/$</t>
  </si>
  <si>
    <t>Financials in USD (US$)</t>
  </si>
  <si>
    <t>M$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</si>
  <si>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</si>
  <si>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</si>
  <si>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</si>
  <si>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</si>
  <si>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</si>
  <si>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</si>
  <si>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 except M&amp;G Fibras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</si>
  <si>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</si>
  <si>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</si>
  <si>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</si>
  <si>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</si>
  <si>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f) IPA (purified isophthalic acid) with Cepsa, Spain acquisition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</si>
  <si>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</si>
  <si>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</si>
  <si>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</si>
  <si>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</si>
  <si>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</si>
  <si>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</si>
  <si>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</si>
  <si>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</si>
  <si>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</si>
  <si>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</si>
  <si>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</si>
  <si>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</si>
  <si>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PTA, MEG and IPA as they are raw materials for PET resin and/or polyester fibers</t>
  </si>
  <si>
    <t>West Feedstocks</t>
  </si>
  <si>
    <t>Feedstocks in West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</si>
</sst>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 tint="0.34998626667073579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8" fontId="5" fillId="2" borderId="0" xfId="0" applyNumberFormat="1" applyFont="1" applyFill="1"/>
    <xf numFmtId="38" fontId="5" fillId="2" borderId="0" xfId="0" applyNumberFormat="1" applyFont="1" applyFill="1" applyAlignment="1">
      <alignment horizontal="center"/>
    </xf>
    <xf numFmtId="38" fontId="5" fillId="4" borderId="2" xfId="0" applyNumberFormat="1" applyFont="1" applyFill="1" applyBorder="1"/>
    <xf numFmtId="9" fontId="5" fillId="4" borderId="2" xfId="2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38" fontId="5" fillId="4" borderId="2" xfId="0" applyNumberFormat="1" applyFont="1" applyFill="1" applyBorder="1" applyAlignment="1">
      <alignment horizontal="right"/>
    </xf>
    <xf numFmtId="9" fontId="5" fillId="4" borderId="0" xfId="2" applyFont="1" applyFill="1" applyBorder="1"/>
    <xf numFmtId="9" fontId="3" fillId="0" borderId="0" xfId="2" applyNumberFormat="1" applyFont="1" applyFill="1" applyBorder="1"/>
    <xf numFmtId="38" fontId="5" fillId="5" borderId="2" xfId="0" applyNumberFormat="1" applyFont="1" applyFill="1" applyBorder="1"/>
    <xf numFmtId="9" fontId="5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5" fillId="2" borderId="2" xfId="0" applyNumberFormat="1" applyFont="1" applyFill="1" applyBorder="1"/>
    <xf numFmtId="38" fontId="5" fillId="0" borderId="4" xfId="0" applyNumberFormat="1" applyFont="1" applyFill="1" applyBorder="1" applyAlignment="1">
      <alignment horizontal="right"/>
    </xf>
    <xf numFmtId="38" fontId="5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9" fontId="3" fillId="0" borderId="0" xfId="2" applyFont="1" applyFill="1" applyBorder="1"/>
    <xf numFmtId="38" fontId="5" fillId="2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38" fontId="3" fillId="0" borderId="0" xfId="0" applyNumberFormat="1" applyFont="1" applyFill="1" applyBorder="1"/>
    <xf numFmtId="0" fontId="10" fillId="6" borderId="0" xfId="0" applyFont="1" applyFill="1" applyAlignment="1">
      <alignment horizontal="right"/>
    </xf>
    <xf numFmtId="0" fontId="4" fillId="6" borderId="0" xfId="0" applyFont="1" applyFill="1" applyBorder="1"/>
    <xf numFmtId="0" fontId="3" fillId="6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vertical="top"/>
    </xf>
    <xf numFmtId="0" fontId="4" fillId="6" borderId="0" xfId="0" applyFont="1" applyFill="1" applyBorder="1" applyAlignment="1">
      <alignment horizontal="left" wrapText="1"/>
    </xf>
    <xf numFmtId="0" fontId="11" fillId="6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309216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87066" cy="213712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315566</xdr:colOff>
      <xdr:row>0</xdr:row>
      <xdr:rowOff>232762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93416" cy="21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view="pageBreakPreview" topLeftCell="A34" zoomScale="80" zoomScaleNormal="115" zoomScaleSheetLayoutView="80" workbookViewId="0">
      <selection activeCell="L62" sqref="L62"/>
    </sheetView>
  </sheetViews>
  <sheetFormatPr defaultColWidth="7.7265625" defaultRowHeight="14" x14ac:dyDescent="0.3"/>
  <cols>
    <col min="1" max="1" width="38.1796875" style="3" bestFit="1" customWidth="1"/>
    <col min="2" max="2" width="8.453125" style="3" bestFit="1" customWidth="1"/>
    <col min="3" max="3" width="17.81640625" style="3" bestFit="1" customWidth="1"/>
    <col min="4" max="4" width="7.7265625" style="2" customWidth="1"/>
    <col min="5" max="9" width="11" style="3" customWidth="1"/>
    <col min="10" max="10" width="13.1796875" style="3" customWidth="1"/>
    <col min="11" max="11" width="11" style="3" customWidth="1"/>
    <col min="12" max="12" width="8.08984375" style="3" bestFit="1" customWidth="1"/>
    <col min="13" max="16384" width="7.7265625" style="3"/>
  </cols>
  <sheetData>
    <row r="1" spans="1:12" ht="25" x14ac:dyDescent="0.5">
      <c r="A1" s="1" t="s">
        <v>0</v>
      </c>
      <c r="B1" s="2"/>
      <c r="C1" s="2"/>
    </row>
    <row r="2" spans="1:12" s="2" customFormat="1" ht="15" customHeight="1" x14ac:dyDescent="0.3">
      <c r="E2" s="4" t="s">
        <v>1</v>
      </c>
      <c r="F2" s="5"/>
      <c r="G2" s="5"/>
      <c r="H2" s="5"/>
      <c r="I2" s="5"/>
      <c r="J2" s="5"/>
      <c r="K2" s="6"/>
    </row>
    <row r="3" spans="1:12" s="2" customFormat="1" ht="15" x14ac:dyDescent="0.3">
      <c r="A3" s="7" t="s">
        <v>2</v>
      </c>
      <c r="C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pans="1:12" s="2" customFormat="1" ht="13" x14ac:dyDescent="0.3">
      <c r="A4" s="2" t="s">
        <v>11</v>
      </c>
      <c r="B4" s="9" t="s">
        <v>12</v>
      </c>
      <c r="C4" s="10">
        <f>C9-C5-C8</f>
        <v>55021.52300000003</v>
      </c>
      <c r="D4" s="11">
        <f>C4/$C$9</f>
        <v>0.38383340004306193</v>
      </c>
      <c r="E4" s="12">
        <v>12215.405999999999</v>
      </c>
      <c r="F4" s="12">
        <v>5826.492453373321</v>
      </c>
      <c r="G4" s="12">
        <v>3435.7618786415396</v>
      </c>
      <c r="H4" s="12">
        <v>7980.9608396343938</v>
      </c>
      <c r="I4" s="12">
        <v>5543.7167204151647</v>
      </c>
      <c r="J4" s="12">
        <v>20019.18269473303</v>
      </c>
      <c r="K4" s="12">
        <v>55021.520586797444</v>
      </c>
      <c r="L4" s="13"/>
    </row>
    <row r="5" spans="1:12" s="2" customFormat="1" ht="13" x14ac:dyDescent="0.3">
      <c r="A5" s="2" t="s">
        <v>13</v>
      </c>
      <c r="B5" s="9" t="s">
        <v>12</v>
      </c>
      <c r="C5" s="10">
        <f>C26*$C$21</f>
        <v>68133.067999999999</v>
      </c>
      <c r="D5" s="11">
        <f>C5/$C$9</f>
        <v>0.47530031376639881</v>
      </c>
      <c r="E5" s="12">
        <v>3232.3670000000002</v>
      </c>
      <c r="F5" s="12">
        <v>4580.2476601551898</v>
      </c>
      <c r="G5" s="12">
        <v>8934.551223621278</v>
      </c>
      <c r="H5" s="12">
        <v>7282.7472575661295</v>
      </c>
      <c r="I5" s="12">
        <v>3441.1277534794358</v>
      </c>
      <c r="J5" s="12">
        <v>40662.027596513253</v>
      </c>
      <c r="K5" s="12">
        <v>68133.068491335289</v>
      </c>
    </row>
    <row r="6" spans="1:12" s="2" customFormat="1" ht="13" x14ac:dyDescent="0.3">
      <c r="A6" s="14" t="s">
        <v>14</v>
      </c>
      <c r="B6" s="15" t="s">
        <v>12</v>
      </c>
      <c r="C6" s="16">
        <f>C4+C5</f>
        <v>123154.59100000003</v>
      </c>
      <c r="D6" s="17">
        <f>C6/$C$9</f>
        <v>0.8591337138094608</v>
      </c>
      <c r="E6" s="18">
        <f>E4+E5</f>
        <v>15447.772999999999</v>
      </c>
      <c r="F6" s="18">
        <f>F4+F5</f>
        <v>10406.740113528511</v>
      </c>
      <c r="G6" s="18">
        <f t="shared" ref="G6:J6" si="0">G4+G5</f>
        <v>12370.313102262819</v>
      </c>
      <c r="H6" s="18">
        <f t="shared" si="0"/>
        <v>15263.708097200524</v>
      </c>
      <c r="I6" s="18">
        <f t="shared" si="0"/>
        <v>8984.8444738946</v>
      </c>
      <c r="J6" s="18">
        <f t="shared" si="0"/>
        <v>60681.210291246287</v>
      </c>
      <c r="K6" s="19">
        <f>SUM(E6:J6)</f>
        <v>123154.58907813273</v>
      </c>
    </row>
    <row r="7" spans="1:12" s="2" customFormat="1" ht="13" x14ac:dyDescent="0.3">
      <c r="A7" s="14" t="s">
        <v>15</v>
      </c>
      <c r="B7" s="15" t="s">
        <v>16</v>
      </c>
      <c r="C7" s="20">
        <v>0.63825305560125623</v>
      </c>
      <c r="E7" s="21">
        <f>E6/$K$6</f>
        <v>0.1254340022213829</v>
      </c>
      <c r="F7" s="21">
        <f t="shared" ref="F7:J7" si="1">F6/$K$6</f>
        <v>8.4501439949803109E-2</v>
      </c>
      <c r="G7" s="21">
        <f t="shared" si="1"/>
        <v>0.10044540926050871</v>
      </c>
      <c r="H7" s="21">
        <f t="shared" si="1"/>
        <v>0.12393941802295974</v>
      </c>
      <c r="I7" s="21">
        <f t="shared" si="1"/>
        <v>7.2955823580348772E-2</v>
      </c>
      <c r="J7" s="21">
        <f t="shared" si="1"/>
        <v>0.49272390696499685</v>
      </c>
      <c r="K7" s="21">
        <f>K6/$K$6</f>
        <v>1</v>
      </c>
    </row>
    <row r="8" spans="1:12" s="2" customFormat="1" ht="13" x14ac:dyDescent="0.3">
      <c r="A8" s="2" t="s">
        <v>17</v>
      </c>
      <c r="B8" s="9" t="s">
        <v>12</v>
      </c>
      <c r="C8" s="10">
        <f>C29*$C$21</f>
        <v>20192.816999999999</v>
      </c>
      <c r="D8" s="11">
        <f>C8/$C$9</f>
        <v>0.14086628619053926</v>
      </c>
    </row>
    <row r="9" spans="1:12" s="2" customFormat="1" ht="13" x14ac:dyDescent="0.3">
      <c r="A9" s="14" t="s">
        <v>18</v>
      </c>
      <c r="B9" s="15" t="s">
        <v>12</v>
      </c>
      <c r="C9" s="22">
        <v>143347.40800000002</v>
      </c>
      <c r="D9" s="23">
        <f>C9/$C$9</f>
        <v>1</v>
      </c>
      <c r="J9" s="24"/>
    </row>
    <row r="10" spans="1:12" s="2" customFormat="1" ht="13" x14ac:dyDescent="0.3">
      <c r="A10" s="2" t="s">
        <v>19</v>
      </c>
      <c r="B10" s="9" t="s">
        <v>12</v>
      </c>
      <c r="C10" s="25">
        <v>-10968.865760275234</v>
      </c>
      <c r="E10" s="4" t="s">
        <v>20</v>
      </c>
      <c r="F10" s="5"/>
      <c r="G10" s="5"/>
      <c r="H10" s="5"/>
      <c r="I10" s="6"/>
      <c r="J10" s="24"/>
    </row>
    <row r="11" spans="1:12" s="2" customFormat="1" ht="12.75" customHeight="1" x14ac:dyDescent="0.3">
      <c r="A11" s="14" t="s">
        <v>21</v>
      </c>
      <c r="B11" s="15" t="s">
        <v>12</v>
      </c>
      <c r="C11" s="26">
        <f>C9+C10</f>
        <v>132378.5422397248</v>
      </c>
      <c r="E11" s="27">
        <v>60868.263391064007</v>
      </c>
      <c r="F11" s="27">
        <v>41673.530915015806</v>
      </c>
      <c r="G11" s="27">
        <v>29038.631938663973</v>
      </c>
      <c r="H11" s="27">
        <v>11766.981755256253</v>
      </c>
      <c r="I11" s="28">
        <f>SUM(E11:H11)</f>
        <v>143347.40800000002</v>
      </c>
      <c r="J11" s="24"/>
    </row>
    <row r="12" spans="1:12" s="2" customFormat="1" ht="12.75" customHeight="1" x14ac:dyDescent="0.3">
      <c r="A12" s="14" t="s">
        <v>22</v>
      </c>
      <c r="B12" s="15" t="s">
        <v>12</v>
      </c>
      <c r="C12" s="26">
        <f>C33*C21</f>
        <v>-44844.063242771415</v>
      </c>
      <c r="E12" s="29" t="s">
        <v>23</v>
      </c>
      <c r="F12" s="29" t="s">
        <v>24</v>
      </c>
      <c r="G12" s="29" t="s">
        <v>25</v>
      </c>
      <c r="H12" s="29" t="s">
        <v>26</v>
      </c>
      <c r="I12" s="29" t="s">
        <v>10</v>
      </c>
      <c r="J12" s="24"/>
    </row>
    <row r="13" spans="1:12" s="2" customFormat="1" ht="12.75" customHeight="1" x14ac:dyDescent="0.3">
      <c r="A13" s="30" t="s">
        <v>27</v>
      </c>
      <c r="B13" s="9" t="s">
        <v>12</v>
      </c>
      <c r="C13" s="25">
        <f>C34*$C$21</f>
        <v>-14507.692428726512</v>
      </c>
      <c r="D13" s="31"/>
      <c r="E13" s="32">
        <f>E11/$C$9</f>
        <v>0.42462060695972959</v>
      </c>
      <c r="F13" s="32">
        <f t="shared" ref="F13" si="2">F11/$C$9</f>
        <v>0.29071701746442319</v>
      </c>
      <c r="G13" s="32">
        <f>G11/$C$9</f>
        <v>0.20257521460495448</v>
      </c>
      <c r="H13" s="32">
        <f>H11/$C$9</f>
        <v>8.2087160970892831E-2</v>
      </c>
      <c r="I13" s="32">
        <f>SUM(E13:H13)</f>
        <v>1</v>
      </c>
      <c r="J13" s="24"/>
    </row>
    <row r="14" spans="1:12" s="2" customFormat="1" ht="12.75" customHeight="1" x14ac:dyDescent="0.3">
      <c r="A14" s="30" t="s">
        <v>28</v>
      </c>
      <c r="B14" s="9" t="s">
        <v>12</v>
      </c>
      <c r="C14" s="25">
        <f t="shared" ref="C14:C16" si="3">C35*$C$21</f>
        <v>-27445.365669483825</v>
      </c>
      <c r="E14" s="11"/>
      <c r="F14" s="11"/>
      <c r="G14" s="11"/>
      <c r="H14" s="11"/>
      <c r="I14" s="11"/>
      <c r="J14" s="24"/>
    </row>
    <row r="15" spans="1:12" s="2" customFormat="1" ht="12.75" customHeight="1" x14ac:dyDescent="0.3">
      <c r="A15" s="30" t="s">
        <v>29</v>
      </c>
      <c r="B15" s="9" t="s">
        <v>12</v>
      </c>
      <c r="C15" s="25">
        <f t="shared" si="3"/>
        <v>-155.28897006007486</v>
      </c>
      <c r="E15" s="11"/>
      <c r="F15" s="11"/>
      <c r="G15" s="11"/>
      <c r="H15" s="11"/>
      <c r="I15" s="11"/>
      <c r="J15" s="24"/>
    </row>
    <row r="16" spans="1:12" s="2" customFormat="1" ht="12.75" customHeight="1" x14ac:dyDescent="0.3">
      <c r="A16" s="30" t="s">
        <v>30</v>
      </c>
      <c r="B16" s="9" t="s">
        <v>12</v>
      </c>
      <c r="C16" s="25">
        <f t="shared" si="3"/>
        <v>-36.554548072791803</v>
      </c>
      <c r="E16" s="11"/>
      <c r="F16" s="11"/>
      <c r="G16" s="11"/>
      <c r="H16" s="11"/>
      <c r="I16" s="11"/>
      <c r="J16" s="24"/>
    </row>
    <row r="17" spans="1:11" s="2" customFormat="1" ht="12.75" customHeight="1" x14ac:dyDescent="0.3">
      <c r="A17" s="30" t="s">
        <v>31</v>
      </c>
      <c r="B17" s="9" t="s">
        <v>12</v>
      </c>
      <c r="C17" s="25">
        <f>(C38)*$C$21</f>
        <v>-2699.1616264282084</v>
      </c>
      <c r="E17" s="11"/>
      <c r="F17" s="11"/>
      <c r="G17" s="11"/>
      <c r="H17" s="11"/>
      <c r="I17" s="11"/>
      <c r="J17" s="24"/>
    </row>
    <row r="18" spans="1:11" s="2" customFormat="1" ht="12.75" customHeight="1" x14ac:dyDescent="0.3">
      <c r="A18" s="30"/>
      <c r="B18" s="9"/>
      <c r="C18" s="25"/>
      <c r="E18" s="11"/>
      <c r="F18" s="11"/>
      <c r="G18" s="11"/>
      <c r="H18" s="11"/>
      <c r="I18" s="11"/>
      <c r="J18" s="24"/>
    </row>
    <row r="19" spans="1:11" s="2" customFormat="1" ht="12.75" customHeight="1" x14ac:dyDescent="0.3">
      <c r="A19" s="14" t="s">
        <v>32</v>
      </c>
      <c r="B19" s="15" t="s">
        <v>12</v>
      </c>
      <c r="C19" s="26">
        <f>C11+C12</f>
        <v>87534.478996953389</v>
      </c>
      <c r="E19" s="11"/>
      <c r="F19" s="11"/>
      <c r="G19" s="11"/>
      <c r="H19" s="11"/>
      <c r="I19" s="11"/>
      <c r="J19" s="24"/>
    </row>
    <row r="20" spans="1:11" s="2" customFormat="1" ht="12.75" customHeight="1" x14ac:dyDescent="0.3">
      <c r="E20" s="24"/>
      <c r="F20" s="24"/>
      <c r="G20" s="24"/>
      <c r="H20" s="24"/>
      <c r="I20" s="24"/>
      <c r="J20" s="24"/>
    </row>
    <row r="21" spans="1:11" s="2" customFormat="1" ht="13" x14ac:dyDescent="0.3">
      <c r="A21" s="2" t="s">
        <v>33</v>
      </c>
      <c r="B21" s="9" t="s">
        <v>34</v>
      </c>
      <c r="C21" s="33">
        <v>30.591899999999999</v>
      </c>
      <c r="E21" s="24"/>
      <c r="F21" s="24"/>
      <c r="G21" s="24"/>
      <c r="H21" s="24"/>
      <c r="I21" s="24"/>
      <c r="J21" s="24"/>
    </row>
    <row r="22" spans="1:11" s="2" customFormat="1" ht="13" x14ac:dyDescent="0.3">
      <c r="B22" s="9"/>
      <c r="C22" s="33"/>
      <c r="E22" s="24"/>
      <c r="F22" s="24"/>
      <c r="G22" s="24"/>
      <c r="H22" s="24"/>
      <c r="I22" s="24"/>
      <c r="J22" s="24"/>
    </row>
    <row r="23" spans="1:11" s="2" customFormat="1" ht="13" x14ac:dyDescent="0.3">
      <c r="E23" s="4" t="str">
        <f>E2</f>
        <v>Repayments of Total Long Term Loans</v>
      </c>
      <c r="F23" s="5"/>
      <c r="G23" s="5"/>
      <c r="H23" s="5"/>
      <c r="I23" s="5"/>
      <c r="J23" s="5"/>
      <c r="K23" s="6"/>
    </row>
    <row r="24" spans="1:11" s="2" customFormat="1" ht="15" x14ac:dyDescent="0.3">
      <c r="A24" s="7" t="s">
        <v>35</v>
      </c>
      <c r="C24" s="8" t="str">
        <f>C3</f>
        <v>3Q19</v>
      </c>
      <c r="E24" s="8" t="str">
        <f>E3</f>
        <v>2019/2020</v>
      </c>
      <c r="F24" s="8" t="str">
        <f t="shared" ref="F24:J24" si="4">F3</f>
        <v>2020/2021</v>
      </c>
      <c r="G24" s="8" t="str">
        <f t="shared" si="4"/>
        <v>2021/2022</v>
      </c>
      <c r="H24" s="8" t="str">
        <f t="shared" si="4"/>
        <v>2022/2023</v>
      </c>
      <c r="I24" s="8" t="str">
        <f t="shared" si="4"/>
        <v>2023/2024</v>
      </c>
      <c r="J24" s="34" t="str">
        <f t="shared" si="4"/>
        <v>2025+ Onwards</v>
      </c>
      <c r="K24" s="34" t="s">
        <v>10</v>
      </c>
    </row>
    <row r="25" spans="1:11" s="2" customFormat="1" ht="13" x14ac:dyDescent="0.3">
      <c r="A25" s="2" t="s">
        <v>11</v>
      </c>
      <c r="B25" s="9" t="s">
        <v>36</v>
      </c>
      <c r="C25" s="10">
        <v>1798.565077683962</v>
      </c>
      <c r="D25" s="11">
        <f>C25/$C$30</f>
        <v>0.38383340004306182</v>
      </c>
      <c r="E25" s="12">
        <f>E4/$C$21</f>
        <v>399.30197209065142</v>
      </c>
      <c r="F25" s="12">
        <f t="shared" ref="F25:J26" si="5">F4/$C$21</f>
        <v>190.45866563937909</v>
      </c>
      <c r="G25" s="12">
        <f t="shared" si="5"/>
        <v>112.30952894856284</v>
      </c>
      <c r="H25" s="12">
        <f t="shared" si="5"/>
        <v>260.88477144716063</v>
      </c>
      <c r="I25" s="12">
        <f t="shared" si="5"/>
        <v>181.21518181005968</v>
      </c>
      <c r="J25" s="12">
        <f t="shared" si="5"/>
        <v>654.39487886443897</v>
      </c>
      <c r="K25" s="12">
        <f>SUM(E25:J25)</f>
        <v>1798.5649988002529</v>
      </c>
    </row>
    <row r="26" spans="1:11" s="2" customFormat="1" ht="13" x14ac:dyDescent="0.3">
      <c r="A26" s="2" t="s">
        <v>13</v>
      </c>
      <c r="B26" s="9" t="s">
        <v>36</v>
      </c>
      <c r="C26" s="10">
        <v>2227.1603921299429</v>
      </c>
      <c r="D26" s="11">
        <f>C26/$C$30</f>
        <v>0.47530031376639892</v>
      </c>
      <c r="E26" s="12">
        <f t="shared" ref="E26:I26" si="6">E5/$C$21</f>
        <v>105.66087755255477</v>
      </c>
      <c r="F26" s="12">
        <f t="shared" si="6"/>
        <v>149.72092809388073</v>
      </c>
      <c r="G26" s="12">
        <f>G5/$C$21</f>
        <v>292.05610712709176</v>
      </c>
      <c r="H26" s="12">
        <f t="shared" si="6"/>
        <v>238.06129261556589</v>
      </c>
      <c r="I26" s="12">
        <f t="shared" si="6"/>
        <v>112.48493076531487</v>
      </c>
      <c r="J26" s="12">
        <f t="shared" si="5"/>
        <v>1329.176272036495</v>
      </c>
      <c r="K26" s="12">
        <f>SUM(E26:J26)</f>
        <v>2227.1604081909031</v>
      </c>
    </row>
    <row r="27" spans="1:11" s="2" customFormat="1" ht="13" x14ac:dyDescent="0.3">
      <c r="A27" s="14" t="s">
        <v>14</v>
      </c>
      <c r="B27" s="15" t="s">
        <v>36</v>
      </c>
      <c r="C27" s="16">
        <f>C25+C26</f>
        <v>4025.725469813905</v>
      </c>
      <c r="D27" s="17">
        <f>C27/$C$30</f>
        <v>0.85913371380946069</v>
      </c>
      <c r="E27" s="18">
        <f>E25+E26</f>
        <v>504.9628496432062</v>
      </c>
      <c r="F27" s="18">
        <f t="shared" ref="F27:J27" si="7">F25+F26</f>
        <v>340.17959373325982</v>
      </c>
      <c r="G27" s="18">
        <f t="shared" si="7"/>
        <v>404.36563607565461</v>
      </c>
      <c r="H27" s="18">
        <f t="shared" si="7"/>
        <v>498.94606406272652</v>
      </c>
      <c r="I27" s="18">
        <f t="shared" si="7"/>
        <v>293.70011257537453</v>
      </c>
      <c r="J27" s="18">
        <f t="shared" si="7"/>
        <v>1983.5711509009338</v>
      </c>
      <c r="K27" s="19">
        <f>SUM(E27:J27)</f>
        <v>4025.7254069911551</v>
      </c>
    </row>
    <row r="28" spans="1:11" s="2" customFormat="1" ht="13" x14ac:dyDescent="0.3">
      <c r="A28" s="14" t="s">
        <v>15</v>
      </c>
      <c r="B28" s="15" t="s">
        <v>16</v>
      </c>
      <c r="C28" s="20">
        <f>C7</f>
        <v>0.63825305560125623</v>
      </c>
      <c r="E28" s="35">
        <f>E27/$K$27</f>
        <v>0.12543400222138293</v>
      </c>
      <c r="F28" s="35">
        <f t="shared" ref="F28:K28" si="8">F27/$K$27</f>
        <v>8.4501439949803123E-2</v>
      </c>
      <c r="G28" s="35">
        <f t="shared" si="8"/>
        <v>0.10044540926050873</v>
      </c>
      <c r="H28" s="35">
        <f t="shared" si="8"/>
        <v>0.12393941802295974</v>
      </c>
      <c r="I28" s="35">
        <f t="shared" si="8"/>
        <v>7.2955823580348786E-2</v>
      </c>
      <c r="J28" s="35">
        <f t="shared" si="8"/>
        <v>0.49272390696499679</v>
      </c>
      <c r="K28" s="35">
        <f t="shared" si="8"/>
        <v>1</v>
      </c>
    </row>
    <row r="29" spans="1:11" s="2" customFormat="1" ht="13" x14ac:dyDescent="0.3">
      <c r="A29" s="2" t="s">
        <v>17</v>
      </c>
      <c r="B29" s="9" t="s">
        <v>36</v>
      </c>
      <c r="C29" s="10">
        <v>660.07070499053668</v>
      </c>
      <c r="D29" s="11">
        <f>C29/$C$30</f>
        <v>0.14086628619053929</v>
      </c>
    </row>
    <row r="30" spans="1:11" s="2" customFormat="1" ht="13" x14ac:dyDescent="0.3">
      <c r="A30" s="14" t="s">
        <v>18</v>
      </c>
      <c r="B30" s="15" t="s">
        <v>36</v>
      </c>
      <c r="C30" s="22">
        <v>4685.7961748044418</v>
      </c>
      <c r="D30" s="23">
        <f>C30/$C$30</f>
        <v>1</v>
      </c>
      <c r="J30" s="24"/>
    </row>
    <row r="31" spans="1:11" s="2" customFormat="1" ht="13" x14ac:dyDescent="0.3">
      <c r="A31" s="2" t="s">
        <v>19</v>
      </c>
      <c r="B31" s="9" t="s">
        <v>36</v>
      </c>
      <c r="C31" s="25">
        <v>-358.55457687411484</v>
      </c>
      <c r="E31" s="4" t="s">
        <v>20</v>
      </c>
      <c r="F31" s="5"/>
      <c r="G31" s="5"/>
      <c r="H31" s="5"/>
      <c r="I31" s="6"/>
      <c r="J31" s="24"/>
    </row>
    <row r="32" spans="1:11" s="2" customFormat="1" ht="13" x14ac:dyDescent="0.3">
      <c r="A32" s="14" t="s">
        <v>21</v>
      </c>
      <c r="B32" s="15" t="s">
        <v>36</v>
      </c>
      <c r="C32" s="26">
        <f>C30+C31</f>
        <v>4327.2415979303269</v>
      </c>
      <c r="E32" s="36">
        <f>E11/$C$21</f>
        <v>1989.6856158350415</v>
      </c>
      <c r="F32" s="36">
        <f>F11/$C$21</f>
        <v>1362.2406883853507</v>
      </c>
      <c r="G32" s="36">
        <f>G11/$C$21</f>
        <v>949.22616570608477</v>
      </c>
      <c r="H32" s="36">
        <f>H11/$C$21</f>
        <v>384.64370487796617</v>
      </c>
      <c r="I32" s="28">
        <f>SUM(E32:H32)</f>
        <v>4685.7961748044427</v>
      </c>
      <c r="J32" s="24"/>
    </row>
    <row r="33" spans="1:40" s="2" customFormat="1" ht="13" x14ac:dyDescent="0.3">
      <c r="A33" s="14" t="s">
        <v>22</v>
      </c>
      <c r="B33" s="15" t="s">
        <v>36</v>
      </c>
      <c r="C33" s="26">
        <v>-1465.8802899712477</v>
      </c>
      <c r="E33" s="29" t="s">
        <v>23</v>
      </c>
      <c r="F33" s="29" t="s">
        <v>24</v>
      </c>
      <c r="G33" s="29" t="s">
        <v>25</v>
      </c>
      <c r="H33" s="29" t="s">
        <v>26</v>
      </c>
      <c r="I33" s="29" t="s">
        <v>10</v>
      </c>
      <c r="J33" s="24"/>
    </row>
    <row r="34" spans="1:40" s="2" customFormat="1" ht="13" x14ac:dyDescent="0.3">
      <c r="A34" s="30" t="s">
        <v>27</v>
      </c>
      <c r="B34" s="37" t="s">
        <v>36</v>
      </c>
      <c r="C34" s="25">
        <v>-474.23312800860725</v>
      </c>
      <c r="D34" s="38"/>
      <c r="E34" s="32">
        <f>E32/$C$30</f>
        <v>0.42462060695972964</v>
      </c>
      <c r="F34" s="32">
        <f t="shared" ref="F34:H34" si="9">F32/$C$30</f>
        <v>0.2907170174644233</v>
      </c>
      <c r="G34" s="32">
        <f t="shared" si="9"/>
        <v>0.20257521460495451</v>
      </c>
      <c r="H34" s="32">
        <f t="shared" si="9"/>
        <v>8.2087160970892845E-2</v>
      </c>
      <c r="I34" s="32">
        <f>SUM(E34:H34)</f>
        <v>1.0000000000000002</v>
      </c>
    </row>
    <row r="35" spans="1:40" s="2" customFormat="1" ht="13" x14ac:dyDescent="0.3">
      <c r="A35" s="30" t="s">
        <v>28</v>
      </c>
      <c r="B35" s="37" t="s">
        <v>36</v>
      </c>
      <c r="C35" s="25">
        <v>-897.14485433999937</v>
      </c>
      <c r="E35" s="11"/>
      <c r="F35" s="11"/>
      <c r="G35" s="11"/>
      <c r="H35" s="11"/>
      <c r="I35" s="11"/>
    </row>
    <row r="36" spans="1:40" s="2" customFormat="1" ht="13" x14ac:dyDescent="0.3">
      <c r="A36" s="30" t="s">
        <v>29</v>
      </c>
      <c r="B36" s="37" t="s">
        <v>36</v>
      </c>
      <c r="C36" s="25">
        <v>-5.0761466290120874</v>
      </c>
      <c r="E36" s="11"/>
      <c r="F36" s="11"/>
      <c r="G36" s="11"/>
      <c r="H36" s="11"/>
      <c r="I36" s="11"/>
    </row>
    <row r="37" spans="1:40" s="2" customFormat="1" ht="13" x14ac:dyDescent="0.3">
      <c r="A37" s="30" t="s">
        <v>30</v>
      </c>
      <c r="B37" s="37" t="s">
        <v>36</v>
      </c>
      <c r="C37" s="25">
        <v>-1.1949093738143692</v>
      </c>
      <c r="E37" s="11"/>
      <c r="F37" s="11"/>
      <c r="G37" s="11"/>
      <c r="H37" s="11"/>
      <c r="I37" s="11"/>
    </row>
    <row r="38" spans="1:40" s="2" customFormat="1" ht="13" x14ac:dyDescent="0.3">
      <c r="A38" s="30" t="s">
        <v>31</v>
      </c>
      <c r="B38" s="37" t="s">
        <v>36</v>
      </c>
      <c r="C38" s="25">
        <v>-88.231251619814671</v>
      </c>
      <c r="E38" s="11"/>
      <c r="F38" s="11"/>
      <c r="G38" s="11"/>
      <c r="H38" s="11"/>
      <c r="I38" s="11"/>
    </row>
    <row r="39" spans="1:40" s="2" customFormat="1" ht="13" x14ac:dyDescent="0.3">
      <c r="A39" s="30"/>
      <c r="B39" s="37"/>
      <c r="C39" s="25"/>
      <c r="E39" s="11"/>
      <c r="F39" s="11"/>
      <c r="G39" s="11"/>
      <c r="H39" s="11"/>
      <c r="I39" s="11"/>
    </row>
    <row r="40" spans="1:40" s="2" customFormat="1" ht="13" x14ac:dyDescent="0.3">
      <c r="A40" s="14" t="s">
        <v>32</v>
      </c>
      <c r="B40" s="15" t="s">
        <v>36</v>
      </c>
      <c r="C40" s="26">
        <f>C32+C33</f>
        <v>2861.3613079590791</v>
      </c>
      <c r="E40" s="11"/>
      <c r="F40" s="11"/>
      <c r="G40" s="11"/>
      <c r="H40" s="11"/>
      <c r="I40" s="11"/>
    </row>
    <row r="41" spans="1:40" s="2" customFormat="1" ht="13" x14ac:dyDescent="0.3">
      <c r="AN41" s="39"/>
    </row>
    <row r="42" spans="1:40" x14ac:dyDescent="0.3">
      <c r="A42" s="2"/>
      <c r="K42" s="40"/>
    </row>
    <row r="43" spans="1:40" s="41" customFormat="1" x14ac:dyDescent="0.3">
      <c r="D43" s="42"/>
    </row>
    <row r="44" spans="1:40" s="41" customFormat="1" x14ac:dyDescent="0.3">
      <c r="D44" s="42"/>
    </row>
    <row r="45" spans="1:40" s="41" customFormat="1" x14ac:dyDescent="0.3">
      <c r="D45" s="42"/>
    </row>
    <row r="46" spans="1:40" s="41" customFormat="1" ht="25" x14ac:dyDescent="0.5">
      <c r="A46" s="43" t="s">
        <v>37</v>
      </c>
      <c r="B46" s="43"/>
      <c r="C46" s="43"/>
      <c r="D46" s="43"/>
    </row>
    <row r="47" spans="1:40" s="41" customFormat="1" x14ac:dyDescent="0.3"/>
    <row r="48" spans="1:40" s="41" customFormat="1" ht="31" customHeight="1" x14ac:dyDescent="0.3">
      <c r="A48" s="44" t="s">
        <v>38</v>
      </c>
      <c r="B48" s="44" t="s">
        <v>39</v>
      </c>
      <c r="C48" s="45" t="s">
        <v>40</v>
      </c>
      <c r="D48" s="45"/>
      <c r="E48" s="45"/>
      <c r="F48" s="45"/>
      <c r="G48" s="45"/>
      <c r="H48" s="45"/>
      <c r="I48" s="45"/>
      <c r="J48" s="45"/>
      <c r="K48" s="45"/>
    </row>
    <row r="49" spans="1:11" s="41" customFormat="1" x14ac:dyDescent="0.3">
      <c r="A49" s="44" t="s">
        <v>41</v>
      </c>
      <c r="B49" s="44" t="s">
        <v>39</v>
      </c>
      <c r="C49" s="45" t="s">
        <v>42</v>
      </c>
      <c r="D49" s="45"/>
      <c r="E49" s="45"/>
      <c r="F49" s="45"/>
      <c r="G49" s="45"/>
      <c r="H49" s="45"/>
      <c r="I49" s="45"/>
      <c r="J49" s="45"/>
      <c r="K49" s="45"/>
    </row>
    <row r="50" spans="1:11" s="41" customFormat="1" x14ac:dyDescent="0.3">
      <c r="A50" s="44"/>
      <c r="B50" s="44"/>
      <c r="C50" s="45" t="s">
        <v>43</v>
      </c>
      <c r="D50" s="45"/>
      <c r="E50" s="45"/>
      <c r="F50" s="45"/>
      <c r="G50" s="45"/>
      <c r="H50" s="45"/>
      <c r="I50" s="45"/>
      <c r="J50" s="45"/>
      <c r="K50" s="45"/>
    </row>
    <row r="51" spans="1:11" s="41" customFormat="1" x14ac:dyDescent="0.3">
      <c r="A51" s="44"/>
      <c r="B51" s="44"/>
      <c r="C51" s="45" t="s">
        <v>44</v>
      </c>
      <c r="D51" s="45"/>
      <c r="E51" s="45"/>
      <c r="F51" s="45"/>
      <c r="G51" s="45"/>
      <c r="H51" s="45"/>
      <c r="I51" s="45"/>
      <c r="J51" s="45"/>
      <c r="K51" s="45"/>
    </row>
    <row r="52" spans="1:11" s="41" customFormat="1" x14ac:dyDescent="0.3">
      <c r="A52" s="44"/>
      <c r="B52" s="44"/>
      <c r="C52" s="45" t="s">
        <v>45</v>
      </c>
      <c r="D52" s="45"/>
      <c r="E52" s="45"/>
      <c r="F52" s="45"/>
      <c r="G52" s="45"/>
      <c r="H52" s="45"/>
      <c r="I52" s="45"/>
      <c r="J52" s="45"/>
      <c r="K52" s="45"/>
    </row>
    <row r="53" spans="1:11" s="41" customFormat="1" x14ac:dyDescent="0.3">
      <c r="A53" s="44"/>
      <c r="B53" s="44"/>
      <c r="C53" s="45" t="s">
        <v>46</v>
      </c>
      <c r="D53" s="45"/>
      <c r="E53" s="45"/>
      <c r="F53" s="45"/>
      <c r="G53" s="45"/>
      <c r="H53" s="45"/>
      <c r="I53" s="45"/>
      <c r="J53" s="45"/>
      <c r="K53" s="45"/>
    </row>
    <row r="54" spans="1:11" s="41" customFormat="1" x14ac:dyDescent="0.3">
      <c r="A54" s="44"/>
      <c r="B54" s="44"/>
      <c r="C54" s="45" t="s">
        <v>47</v>
      </c>
      <c r="D54" s="45"/>
      <c r="E54" s="45"/>
      <c r="F54" s="45"/>
      <c r="G54" s="45"/>
      <c r="H54" s="45"/>
      <c r="I54" s="45"/>
      <c r="J54" s="45"/>
      <c r="K54" s="45"/>
    </row>
    <row r="55" spans="1:11" s="41" customFormat="1" x14ac:dyDescent="0.3">
      <c r="A55" s="44"/>
      <c r="B55" s="44"/>
      <c r="C55" s="45" t="s">
        <v>48</v>
      </c>
      <c r="D55" s="45"/>
      <c r="E55" s="45"/>
      <c r="F55" s="45"/>
      <c r="G55" s="45"/>
      <c r="H55" s="45"/>
      <c r="I55" s="45"/>
      <c r="J55" s="45"/>
      <c r="K55" s="45"/>
    </row>
    <row r="56" spans="1:11" s="41" customFormat="1" x14ac:dyDescent="0.3">
      <c r="A56" s="44"/>
      <c r="B56" s="44"/>
      <c r="C56" s="45" t="s">
        <v>49</v>
      </c>
      <c r="D56" s="45"/>
      <c r="E56" s="45"/>
      <c r="F56" s="45"/>
      <c r="G56" s="45"/>
      <c r="H56" s="45"/>
      <c r="I56" s="45"/>
      <c r="J56" s="45"/>
      <c r="K56" s="45"/>
    </row>
    <row r="57" spans="1:11" s="41" customFormat="1" ht="27.75" customHeight="1" x14ac:dyDescent="0.3">
      <c r="A57" s="41" t="s">
        <v>50</v>
      </c>
      <c r="B57" s="41" t="s">
        <v>39</v>
      </c>
      <c r="C57" s="45" t="s">
        <v>51</v>
      </c>
      <c r="D57" s="45"/>
      <c r="E57" s="45"/>
      <c r="F57" s="45"/>
      <c r="G57" s="45"/>
      <c r="H57" s="45"/>
      <c r="I57" s="45"/>
      <c r="J57" s="45"/>
      <c r="K57" s="45"/>
    </row>
    <row r="58" spans="1:11" s="41" customFormat="1" ht="27.75" customHeight="1" x14ac:dyDescent="0.3">
      <c r="A58" s="41" t="s">
        <v>52</v>
      </c>
      <c r="B58" s="41" t="s">
        <v>39</v>
      </c>
      <c r="C58" s="45" t="s">
        <v>53</v>
      </c>
      <c r="D58" s="45"/>
      <c r="E58" s="45"/>
      <c r="F58" s="45"/>
      <c r="G58" s="45"/>
      <c r="H58" s="45"/>
      <c r="I58" s="45"/>
      <c r="J58" s="45"/>
      <c r="K58" s="45"/>
    </row>
    <row r="59" spans="1:11" s="41" customFormat="1" ht="27.75" customHeight="1" x14ac:dyDescent="0.3">
      <c r="A59" s="41" t="s">
        <v>54</v>
      </c>
      <c r="B59" s="41" t="s">
        <v>39</v>
      </c>
      <c r="C59" s="45" t="s">
        <v>55</v>
      </c>
      <c r="D59" s="45"/>
      <c r="E59" s="45"/>
      <c r="F59" s="45"/>
      <c r="G59" s="45"/>
      <c r="H59" s="45"/>
      <c r="I59" s="45"/>
      <c r="J59" s="45"/>
      <c r="K59" s="45"/>
    </row>
    <row r="60" spans="1:11" s="41" customFormat="1" ht="27.75" customHeight="1" x14ac:dyDescent="0.3">
      <c r="A60" s="41" t="s">
        <v>56</v>
      </c>
      <c r="B60" s="41" t="s">
        <v>39</v>
      </c>
      <c r="C60" s="45" t="s">
        <v>57</v>
      </c>
      <c r="D60" s="45"/>
      <c r="E60" s="45"/>
      <c r="F60" s="45"/>
      <c r="G60" s="45"/>
      <c r="H60" s="45"/>
      <c r="I60" s="45"/>
      <c r="J60" s="45"/>
      <c r="K60" s="45"/>
    </row>
    <row r="61" spans="1:11" s="41" customFormat="1" ht="27.75" customHeight="1" x14ac:dyDescent="0.3">
      <c r="A61" s="41" t="s">
        <v>58</v>
      </c>
      <c r="B61" s="41" t="s">
        <v>39</v>
      </c>
      <c r="C61" s="45" t="s">
        <v>59</v>
      </c>
      <c r="D61" s="45"/>
      <c r="E61" s="45"/>
      <c r="F61" s="45"/>
      <c r="G61" s="45"/>
      <c r="H61" s="45"/>
      <c r="I61" s="45"/>
      <c r="J61" s="45"/>
      <c r="K61" s="45"/>
    </row>
    <row r="62" spans="1:11" s="41" customFormat="1" ht="27.75" customHeight="1" x14ac:dyDescent="0.3">
      <c r="A62" s="41" t="s">
        <v>60</v>
      </c>
      <c r="B62" s="41" t="s">
        <v>39</v>
      </c>
      <c r="C62" s="45" t="s">
        <v>61</v>
      </c>
      <c r="D62" s="45"/>
      <c r="E62" s="45"/>
      <c r="F62" s="45"/>
      <c r="G62" s="45"/>
      <c r="H62" s="45"/>
      <c r="I62" s="45"/>
      <c r="J62" s="45"/>
      <c r="K62" s="45"/>
    </row>
    <row r="63" spans="1:11" s="41" customFormat="1" ht="27.75" customHeight="1" x14ac:dyDescent="0.3">
      <c r="A63" s="41" t="s">
        <v>62</v>
      </c>
      <c r="B63" s="41" t="s">
        <v>39</v>
      </c>
      <c r="C63" s="45" t="s">
        <v>63</v>
      </c>
      <c r="D63" s="45"/>
      <c r="E63" s="45"/>
      <c r="F63" s="45"/>
      <c r="G63" s="45"/>
      <c r="H63" s="45"/>
      <c r="I63" s="45"/>
      <c r="J63" s="45"/>
      <c r="K63" s="45"/>
    </row>
    <row r="64" spans="1:11" s="41" customFormat="1" x14ac:dyDescent="0.3">
      <c r="D64" s="42"/>
      <c r="K64" s="46"/>
    </row>
    <row r="65" spans="4:4" s="41" customFormat="1" x14ac:dyDescent="0.3">
      <c r="D65" s="42"/>
    </row>
    <row r="66" spans="4:4" s="41" customFormat="1" x14ac:dyDescent="0.3">
      <c r="D66" s="42"/>
    </row>
    <row r="67" spans="4:4" s="41" customFormat="1" x14ac:dyDescent="0.3">
      <c r="D67" s="42"/>
    </row>
    <row r="68" spans="4:4" s="41" customFormat="1" x14ac:dyDescent="0.3">
      <c r="D68" s="42"/>
    </row>
    <row r="69" spans="4:4" s="41" customFormat="1" x14ac:dyDescent="0.3">
      <c r="D69" s="42"/>
    </row>
    <row r="70" spans="4:4" s="41" customFormat="1" x14ac:dyDescent="0.3">
      <c r="D70" s="42"/>
    </row>
    <row r="71" spans="4:4" s="41" customFormat="1" x14ac:dyDescent="0.3">
      <c r="D71" s="42"/>
    </row>
    <row r="72" spans="4:4" s="41" customFormat="1" x14ac:dyDescent="0.3">
      <c r="D72" s="42"/>
    </row>
    <row r="73" spans="4:4" s="41" customFormat="1" x14ac:dyDescent="0.3">
      <c r="D73" s="42"/>
    </row>
    <row r="74" spans="4:4" s="41" customFormat="1" x14ac:dyDescent="0.3">
      <c r="D74" s="42"/>
    </row>
    <row r="75" spans="4:4" s="41" customFormat="1" x14ac:dyDescent="0.3">
      <c r="D75" s="42"/>
    </row>
    <row r="76" spans="4:4" s="41" customFormat="1" x14ac:dyDescent="0.3">
      <c r="D76" s="42"/>
    </row>
    <row r="77" spans="4:4" s="41" customFormat="1" x14ac:dyDescent="0.3">
      <c r="D77" s="42"/>
    </row>
    <row r="78" spans="4:4" s="41" customFormat="1" x14ac:dyDescent="0.3">
      <c r="D78" s="42"/>
    </row>
    <row r="79" spans="4:4" s="41" customFormat="1" x14ac:dyDescent="0.3">
      <c r="D79" s="42"/>
    </row>
  </sheetData>
  <mergeCells count="21">
    <mergeCell ref="C61:K61"/>
    <mergeCell ref="C62:K62"/>
    <mergeCell ref="C63:K63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E2:K2"/>
    <mergeCell ref="E10:I10"/>
    <mergeCell ref="E23:K23"/>
    <mergeCell ref="E31:I31"/>
    <mergeCell ref="A46:D46"/>
    <mergeCell ref="C48:K48"/>
  </mergeCells>
  <pageMargins left="0.25" right="0.25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2019-11-12T03:01:33Z</dcterms:created>
  <dcterms:modified xsi:type="dcterms:W3CDTF">2019-11-12T03:01:55Z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