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3Q19\Upload on website\"/>
    </mc:Choice>
  </mc:AlternateContent>
  <bookViews>
    <workbookView xWindow="0" yWindow="0" windowWidth="28800" windowHeight="12450"/>
  </bookViews>
  <sheets>
    <sheet name="Segment Analysis in THB" sheetId="1" r:id="rId1"/>
  </sheets>
  <externalReferences>
    <externalReference r:id="rId2"/>
  </externalReferences>
  <definedNames>
    <definedName name="_xlnm._FilterDatabase" localSheetId="0" hidden="1">'Segment Analysis in THB'!$A$3:$CO$94</definedName>
    <definedName name="_xlnm.Print_Area" localSheetId="0">'Segment Analysis in THB'!$A$1:$AM$140</definedName>
    <definedName name="_xlnm.Print_Titles" localSheetId="0">'Segment Analysis in THB'!$1:$3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139" i="1" l="1"/>
  <c r="AM139" i="1"/>
  <c r="AT138" i="1"/>
  <c r="AC138" i="1"/>
  <c r="Y138" i="1"/>
  <c r="Z138" i="1" s="1"/>
  <c r="AA138" i="1" s="1"/>
  <c r="U138" i="1"/>
  <c r="V138" i="1" s="1"/>
  <c r="W138" i="1" s="1"/>
  <c r="Q138" i="1"/>
  <c r="R138" i="1" s="1"/>
  <c r="S138" i="1" s="1"/>
  <c r="J138" i="1"/>
  <c r="I138" i="1"/>
  <c r="H138" i="1"/>
  <c r="G138" i="1"/>
  <c r="F138" i="1"/>
  <c r="AT137" i="1"/>
  <c r="AC137" i="1"/>
  <c r="AD137" i="1" s="1"/>
  <c r="Y137" i="1"/>
  <c r="Z137" i="1" s="1"/>
  <c r="AA137" i="1" s="1"/>
  <c r="U137" i="1"/>
  <c r="V137" i="1" s="1"/>
  <c r="W137" i="1" s="1"/>
  <c r="Q137" i="1"/>
  <c r="R137" i="1" s="1"/>
  <c r="J137" i="1"/>
  <c r="I137" i="1"/>
  <c r="H137" i="1"/>
  <c r="G137" i="1"/>
  <c r="F137" i="1"/>
  <c r="AT136" i="1"/>
  <c r="AN136" i="1"/>
  <c r="AC136" i="1"/>
  <c r="Y136" i="1"/>
  <c r="Z136" i="1" s="1"/>
  <c r="AA136" i="1" s="1"/>
  <c r="AO136" i="1" s="1"/>
  <c r="U136" i="1"/>
  <c r="Q136" i="1"/>
  <c r="R136" i="1" s="1"/>
  <c r="S136" i="1" s="1"/>
  <c r="J136" i="1"/>
  <c r="I136" i="1"/>
  <c r="H136" i="1"/>
  <c r="AB136" i="1" s="1"/>
  <c r="G136" i="1"/>
  <c r="F136" i="1"/>
  <c r="AT135" i="1"/>
  <c r="AC135" i="1"/>
  <c r="AD135" i="1" s="1"/>
  <c r="AE135" i="1" s="1"/>
  <c r="AF135" i="1" s="1"/>
  <c r="Y135" i="1"/>
  <c r="Z135" i="1" s="1"/>
  <c r="U135" i="1"/>
  <c r="V135" i="1" s="1"/>
  <c r="W135" i="1" s="1"/>
  <c r="Q135" i="1"/>
  <c r="R135" i="1" s="1"/>
  <c r="J135" i="1"/>
  <c r="I135" i="1"/>
  <c r="H135" i="1"/>
  <c r="G135" i="1"/>
  <c r="X135" i="1" s="1"/>
  <c r="F135" i="1"/>
  <c r="AT134" i="1"/>
  <c r="AC134" i="1"/>
  <c r="Y134" i="1"/>
  <c r="U134" i="1"/>
  <c r="V134" i="1" s="1"/>
  <c r="W134" i="1" s="1"/>
  <c r="Q134" i="1"/>
  <c r="R134" i="1" s="1"/>
  <c r="S134" i="1" s="1"/>
  <c r="J134" i="1"/>
  <c r="I134" i="1"/>
  <c r="H134" i="1"/>
  <c r="G134" i="1"/>
  <c r="F134" i="1"/>
  <c r="AT133" i="1"/>
  <c r="AC133" i="1"/>
  <c r="AD133" i="1" s="1"/>
  <c r="Y133" i="1"/>
  <c r="Z133" i="1" s="1"/>
  <c r="AA133" i="1" s="1"/>
  <c r="U133" i="1"/>
  <c r="V133" i="1" s="1"/>
  <c r="Q133" i="1"/>
  <c r="R133" i="1" s="1"/>
  <c r="J133" i="1"/>
  <c r="I133" i="1"/>
  <c r="H133" i="1"/>
  <c r="G133" i="1"/>
  <c r="F133" i="1"/>
  <c r="CM132" i="1"/>
  <c r="AL139" i="1"/>
  <c r="J132" i="1"/>
  <c r="J139" i="1" s="1"/>
  <c r="I132" i="1"/>
  <c r="H132" i="1"/>
  <c r="H139" i="1" s="1"/>
  <c r="G132" i="1"/>
  <c r="G139" i="1" s="1"/>
  <c r="F132" i="1"/>
  <c r="F139" i="1" s="1"/>
  <c r="G131" i="1"/>
  <c r="AT130" i="1"/>
  <c r="AO130" i="1"/>
  <c r="AN130" i="1"/>
  <c r="AC130" i="1"/>
  <c r="J130" i="1"/>
  <c r="I130" i="1"/>
  <c r="H130" i="1"/>
  <c r="G130" i="1"/>
  <c r="F130" i="1"/>
  <c r="AT129" i="1"/>
  <c r="AO129" i="1"/>
  <c r="AN129" i="1"/>
  <c r="AC129" i="1"/>
  <c r="J129" i="1"/>
  <c r="I129" i="1"/>
  <c r="H129" i="1"/>
  <c r="G129" i="1"/>
  <c r="F129" i="1"/>
  <c r="AT128" i="1"/>
  <c r="AO128" i="1"/>
  <c r="AN128" i="1"/>
  <c r="AC128" i="1"/>
  <c r="AD128" i="1" s="1"/>
  <c r="AE128" i="1" s="1"/>
  <c r="AE121" i="1" s="1"/>
  <c r="J128" i="1"/>
  <c r="I128" i="1"/>
  <c r="H128" i="1"/>
  <c r="H121" i="1" s="1"/>
  <c r="G128" i="1"/>
  <c r="G121" i="1" s="1"/>
  <c r="F128" i="1"/>
  <c r="AT127" i="1"/>
  <c r="AO127" i="1"/>
  <c r="AN127" i="1"/>
  <c r="AC127" i="1"/>
  <c r="AD127" i="1" s="1"/>
  <c r="J127" i="1"/>
  <c r="J120" i="1" s="1"/>
  <c r="I127" i="1"/>
  <c r="I120" i="1" s="1"/>
  <c r="H127" i="1"/>
  <c r="G127" i="1"/>
  <c r="F127" i="1"/>
  <c r="AT126" i="1"/>
  <c r="AO126" i="1"/>
  <c r="AN126" i="1"/>
  <c r="AN119" i="1" s="1"/>
  <c r="AC126" i="1"/>
  <c r="J126" i="1"/>
  <c r="I126" i="1"/>
  <c r="H126" i="1"/>
  <c r="G126" i="1"/>
  <c r="G119" i="1" s="1"/>
  <c r="F126" i="1"/>
  <c r="AT125" i="1"/>
  <c r="AO125" i="1"/>
  <c r="AN125" i="1"/>
  <c r="AC125" i="1"/>
  <c r="AD125" i="1" s="1"/>
  <c r="AD118" i="1" s="1"/>
  <c r="J125" i="1"/>
  <c r="I125" i="1"/>
  <c r="H125" i="1"/>
  <c r="G125" i="1"/>
  <c r="F125" i="1"/>
  <c r="AO124" i="1"/>
  <c r="AN124" i="1"/>
  <c r="J124" i="1"/>
  <c r="I124" i="1"/>
  <c r="H124" i="1"/>
  <c r="H131" i="1" s="1"/>
  <c r="G124" i="1"/>
  <c r="F124" i="1"/>
  <c r="AO122" i="1"/>
  <c r="CM121" i="1"/>
  <c r="AM121" i="1"/>
  <c r="AO120" i="1"/>
  <c r="CM119" i="1"/>
  <c r="AO118" i="1"/>
  <c r="AL118" i="1"/>
  <c r="AN117" i="1"/>
  <c r="CM115" i="1"/>
  <c r="CM122" i="1" s="1"/>
  <c r="CI115" i="1"/>
  <c r="AQ115" i="1"/>
  <c r="AO115" i="1"/>
  <c r="AN115" i="1"/>
  <c r="AN122" i="1" s="1"/>
  <c r="AM115" i="1"/>
  <c r="AM122" i="1" s="1"/>
  <c r="AL115" i="1"/>
  <c r="AL122" i="1" s="1"/>
  <c r="AK115" i="1"/>
  <c r="AK101" i="1" s="1"/>
  <c r="AJ115" i="1"/>
  <c r="AI115" i="1"/>
  <c r="AS115" i="1" s="1"/>
  <c r="AH115" i="1"/>
  <c r="AG115" i="1"/>
  <c r="AF115" i="1"/>
  <c r="AE115" i="1"/>
  <c r="AD115" i="1"/>
  <c r="AD101" i="1" s="1"/>
  <c r="AC115" i="1"/>
  <c r="AC101" i="1" s="1"/>
  <c r="J115" i="1"/>
  <c r="I115" i="1"/>
  <c r="H115" i="1"/>
  <c r="G115" i="1"/>
  <c r="CH115" i="1" s="1"/>
  <c r="F115" i="1"/>
  <c r="CG115" i="1" s="1"/>
  <c r="CM114" i="1"/>
  <c r="CH114" i="1"/>
  <c r="AR114" i="1"/>
  <c r="AO114" i="1"/>
  <c r="AO121" i="1" s="1"/>
  <c r="AN114" i="1"/>
  <c r="AN121" i="1" s="1"/>
  <c r="AM114" i="1"/>
  <c r="AL114" i="1"/>
  <c r="AL121" i="1" s="1"/>
  <c r="AK114" i="1"/>
  <c r="AJ114" i="1"/>
  <c r="AI114" i="1"/>
  <c r="AI100" i="1" s="1"/>
  <c r="AH114" i="1"/>
  <c r="AH100" i="1" s="1"/>
  <c r="AG114" i="1"/>
  <c r="AF114" i="1"/>
  <c r="AE114" i="1"/>
  <c r="AD114" i="1"/>
  <c r="AC114" i="1"/>
  <c r="J114" i="1"/>
  <c r="I114" i="1"/>
  <c r="H114" i="1"/>
  <c r="CI114" i="1" s="1"/>
  <c r="G114" i="1"/>
  <c r="F114" i="1"/>
  <c r="CM113" i="1"/>
  <c r="CM120" i="1" s="1"/>
  <c r="AO113" i="1"/>
  <c r="AN113" i="1"/>
  <c r="AN120" i="1" s="1"/>
  <c r="AM113" i="1"/>
  <c r="AM120" i="1" s="1"/>
  <c r="AL113" i="1"/>
  <c r="AL120" i="1" s="1"/>
  <c r="AK113" i="1"/>
  <c r="AT113" i="1" s="1"/>
  <c r="AT120" i="1" s="1"/>
  <c r="AJ113" i="1"/>
  <c r="AI113" i="1"/>
  <c r="AH113" i="1"/>
  <c r="AH99" i="1" s="1"/>
  <c r="AG113" i="1"/>
  <c r="AG120" i="1" s="1"/>
  <c r="AF113" i="1"/>
  <c r="AE113" i="1"/>
  <c r="AQ113" i="1" s="1"/>
  <c r="AD113" i="1"/>
  <c r="AC113" i="1"/>
  <c r="AP113" i="1" s="1"/>
  <c r="J113" i="1"/>
  <c r="J99" i="1" s="1"/>
  <c r="I113" i="1"/>
  <c r="CJ113" i="1" s="1"/>
  <c r="H113" i="1"/>
  <c r="H120" i="1" s="1"/>
  <c r="G113" i="1"/>
  <c r="CH113" i="1" s="1"/>
  <c r="F113" i="1"/>
  <c r="CG113" i="1" s="1"/>
  <c r="CM112" i="1"/>
  <c r="CM98" i="1" s="1"/>
  <c r="AQ112" i="1"/>
  <c r="AP112" i="1"/>
  <c r="AO112" i="1"/>
  <c r="AO119" i="1" s="1"/>
  <c r="AN112" i="1"/>
  <c r="AM112" i="1"/>
  <c r="AM119" i="1" s="1"/>
  <c r="AL112" i="1"/>
  <c r="AT112" i="1" s="1"/>
  <c r="AK112" i="1"/>
  <c r="AK119" i="1" s="1"/>
  <c r="AJ112" i="1"/>
  <c r="AI112" i="1"/>
  <c r="AH112" i="1"/>
  <c r="AG112" i="1"/>
  <c r="AG119" i="1" s="1"/>
  <c r="AF112" i="1"/>
  <c r="AE112" i="1"/>
  <c r="AD112" i="1"/>
  <c r="AC112" i="1"/>
  <c r="J112" i="1"/>
  <c r="I112" i="1"/>
  <c r="I119" i="1" s="1"/>
  <c r="H112" i="1"/>
  <c r="CI112" i="1" s="1"/>
  <c r="G112" i="1"/>
  <c r="CH112" i="1" s="1"/>
  <c r="F112" i="1"/>
  <c r="CM111" i="1"/>
  <c r="CM118" i="1" s="1"/>
  <c r="CI111" i="1"/>
  <c r="AO111" i="1"/>
  <c r="AN111" i="1"/>
  <c r="AN118" i="1" s="1"/>
  <c r="AM111" i="1"/>
  <c r="AM118" i="1" s="1"/>
  <c r="AL111" i="1"/>
  <c r="AK111" i="1"/>
  <c r="AJ111" i="1"/>
  <c r="AS111" i="1" s="1"/>
  <c r="AI111" i="1"/>
  <c r="AH111" i="1"/>
  <c r="AG111" i="1"/>
  <c r="AF111" i="1"/>
  <c r="AF97" i="1" s="1"/>
  <c r="AE111" i="1"/>
  <c r="AD111" i="1"/>
  <c r="AC111" i="1"/>
  <c r="AP111" i="1" s="1"/>
  <c r="J111" i="1"/>
  <c r="I111" i="1"/>
  <c r="I118" i="1" s="1"/>
  <c r="H111" i="1"/>
  <c r="H118" i="1" s="1"/>
  <c r="G111" i="1"/>
  <c r="CH111" i="1" s="1"/>
  <c r="F111" i="1"/>
  <c r="CG111" i="1" s="1"/>
  <c r="AO110" i="1"/>
  <c r="AO117" i="1" s="1"/>
  <c r="AN110" i="1"/>
  <c r="AL110" i="1"/>
  <c r="AL117" i="1" s="1"/>
  <c r="AK110" i="1"/>
  <c r="AK96" i="1" s="1"/>
  <c r="AJ110" i="1"/>
  <c r="AI110" i="1"/>
  <c r="AH110" i="1"/>
  <c r="AG110" i="1"/>
  <c r="AR110" i="1" s="1"/>
  <c r="AR96" i="1" s="1"/>
  <c r="AF110" i="1"/>
  <c r="AE110" i="1"/>
  <c r="AD110" i="1"/>
  <c r="AC110" i="1"/>
  <c r="AP110" i="1" s="1"/>
  <c r="CJ109" i="1"/>
  <c r="CI109" i="1"/>
  <c r="CH109" i="1"/>
  <c r="CG109" i="1"/>
  <c r="AK109" i="1"/>
  <c r="AT108" i="1"/>
  <c r="AO108" i="1"/>
  <c r="AN108" i="1"/>
  <c r="AN101" i="1" s="1"/>
  <c r="AJ108" i="1"/>
  <c r="AJ101" i="1" s="1"/>
  <c r="AI108" i="1"/>
  <c r="AH108" i="1"/>
  <c r="AG108" i="1"/>
  <c r="AF108" i="1"/>
  <c r="AF101" i="1" s="1"/>
  <c r="AE108" i="1"/>
  <c r="AD108" i="1"/>
  <c r="AC108" i="1"/>
  <c r="L108" i="1"/>
  <c r="J108" i="1"/>
  <c r="I108" i="1"/>
  <c r="H108" i="1"/>
  <c r="CI108" i="1" s="1"/>
  <c r="G108" i="1"/>
  <c r="CH108" i="1" s="1"/>
  <c r="F108" i="1"/>
  <c r="CG108" i="1" s="1"/>
  <c r="CG107" i="1"/>
  <c r="AT107" i="1"/>
  <c r="AO107" i="1"/>
  <c r="AO100" i="1" s="1"/>
  <c r="AN107" i="1"/>
  <c r="AJ107" i="1"/>
  <c r="CK107" i="1" s="1"/>
  <c r="AI107" i="1"/>
  <c r="AH107" i="1"/>
  <c r="AG107" i="1"/>
  <c r="AG100" i="1" s="1"/>
  <c r="AF107" i="1"/>
  <c r="K107" i="1" s="1"/>
  <c r="AE107" i="1"/>
  <c r="AD107" i="1"/>
  <c r="AC107" i="1"/>
  <c r="AC100" i="1" s="1"/>
  <c r="L107" i="1"/>
  <c r="J107" i="1"/>
  <c r="I107" i="1"/>
  <c r="H107" i="1"/>
  <c r="CI107" i="1" s="1"/>
  <c r="G107" i="1"/>
  <c r="CH107" i="1" s="1"/>
  <c r="F107" i="1"/>
  <c r="AT106" i="1"/>
  <c r="AO106" i="1"/>
  <c r="AN106" i="1"/>
  <c r="AJ106" i="1"/>
  <c r="AI106" i="1"/>
  <c r="AH106" i="1"/>
  <c r="AG106" i="1"/>
  <c r="AR106" i="1" s="1"/>
  <c r="AF106" i="1"/>
  <c r="AF99" i="1" s="1"/>
  <c r="AE106" i="1"/>
  <c r="AD106" i="1"/>
  <c r="AC106" i="1"/>
  <c r="AP106" i="1" s="1"/>
  <c r="L106" i="1"/>
  <c r="J106" i="1"/>
  <c r="I106" i="1"/>
  <c r="CJ106" i="1" s="1"/>
  <c r="H106" i="1"/>
  <c r="CI106" i="1" s="1"/>
  <c r="G106" i="1"/>
  <c r="CH106" i="1" s="1"/>
  <c r="F106" i="1"/>
  <c r="CG106" i="1" s="1"/>
  <c r="AT105" i="1"/>
  <c r="AO105" i="1"/>
  <c r="AO98" i="1" s="1"/>
  <c r="AN105" i="1"/>
  <c r="AJ105" i="1"/>
  <c r="AI105" i="1"/>
  <c r="AH105" i="1"/>
  <c r="AG105" i="1"/>
  <c r="AG98" i="1" s="1"/>
  <c r="AF105" i="1"/>
  <c r="AF98" i="1" s="1"/>
  <c r="AE105" i="1"/>
  <c r="AQ105" i="1" s="1"/>
  <c r="AD105" i="1"/>
  <c r="AC105" i="1"/>
  <c r="L105" i="1"/>
  <c r="J105" i="1"/>
  <c r="CK105" i="1" s="1"/>
  <c r="I105" i="1"/>
  <c r="H105" i="1"/>
  <c r="CI105" i="1" s="1"/>
  <c r="G105" i="1"/>
  <c r="CH105" i="1" s="1"/>
  <c r="F105" i="1"/>
  <c r="CG105" i="1" s="1"/>
  <c r="AT104" i="1"/>
  <c r="AO104" i="1"/>
  <c r="AO97" i="1" s="1"/>
  <c r="AN104" i="1"/>
  <c r="AN97" i="1" s="1"/>
  <c r="AJ104" i="1"/>
  <c r="AI104" i="1"/>
  <c r="AS104" i="1" s="1"/>
  <c r="AH104" i="1"/>
  <c r="AG104" i="1"/>
  <c r="AF104" i="1"/>
  <c r="AE104" i="1"/>
  <c r="AQ104" i="1" s="1"/>
  <c r="AD104" i="1"/>
  <c r="AD97" i="1" s="1"/>
  <c r="AC104" i="1"/>
  <c r="L104" i="1"/>
  <c r="J104" i="1"/>
  <c r="I104" i="1"/>
  <c r="CJ104" i="1" s="1"/>
  <c r="H104" i="1"/>
  <c r="CI104" i="1" s="1"/>
  <c r="G104" i="1"/>
  <c r="CH104" i="1" s="1"/>
  <c r="F104" i="1"/>
  <c r="CG104" i="1" s="1"/>
  <c r="AP103" i="1"/>
  <c r="AO103" i="1"/>
  <c r="AN103" i="1"/>
  <c r="AJ103" i="1"/>
  <c r="AI103" i="1"/>
  <c r="K103" i="1" s="1"/>
  <c r="AH103" i="1"/>
  <c r="AG103" i="1"/>
  <c r="AR103" i="1" s="1"/>
  <c r="AF103" i="1"/>
  <c r="AF96" i="1" s="1"/>
  <c r="AE103" i="1"/>
  <c r="AD103" i="1"/>
  <c r="AC103" i="1"/>
  <c r="J103" i="1"/>
  <c r="I103" i="1"/>
  <c r="H103" i="1"/>
  <c r="CI103" i="1" s="1"/>
  <c r="G103" i="1"/>
  <c r="CH103" i="1" s="1"/>
  <c r="F103" i="1"/>
  <c r="CG103" i="1" s="1"/>
  <c r="AO101" i="1"/>
  <c r="AM101" i="1"/>
  <c r="AI101" i="1"/>
  <c r="AH101" i="1"/>
  <c r="AG101" i="1"/>
  <c r="AE101" i="1"/>
  <c r="J101" i="1"/>
  <c r="I101" i="1"/>
  <c r="H101" i="1"/>
  <c r="G101" i="1"/>
  <c r="F101" i="1"/>
  <c r="CM100" i="1"/>
  <c r="AN100" i="1"/>
  <c r="AM100" i="1"/>
  <c r="AK100" i="1"/>
  <c r="AJ100" i="1"/>
  <c r="AE100" i="1"/>
  <c r="J100" i="1"/>
  <c r="I100" i="1"/>
  <c r="AT99" i="1"/>
  <c r="AO99" i="1"/>
  <c r="AN99" i="1"/>
  <c r="AM99" i="1"/>
  <c r="AL99" i="1"/>
  <c r="AD99" i="1"/>
  <c r="AC99" i="1"/>
  <c r="G99" i="1"/>
  <c r="AN98" i="1"/>
  <c r="AM98" i="1"/>
  <c r="AK98" i="1"/>
  <c r="AC98" i="1"/>
  <c r="G98" i="1"/>
  <c r="CM97" i="1"/>
  <c r="AM97" i="1"/>
  <c r="AL97" i="1"/>
  <c r="AK97" i="1"/>
  <c r="AI97" i="1"/>
  <c r="AH97" i="1"/>
  <c r="J97" i="1"/>
  <c r="H97" i="1"/>
  <c r="G97" i="1"/>
  <c r="F97" i="1"/>
  <c r="AO96" i="1"/>
  <c r="AN96" i="1"/>
  <c r="AH96" i="1"/>
  <c r="AD96" i="1"/>
  <c r="AC96" i="1"/>
  <c r="BE93" i="1"/>
  <c r="AK93" i="1"/>
  <c r="J93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D92" i="1"/>
  <c r="AT92" i="1"/>
  <c r="AS92" i="1"/>
  <c r="AR92" i="1"/>
  <c r="AP92" i="1"/>
  <c r="AO92" i="1"/>
  <c r="AN92" i="1"/>
  <c r="AF92" i="1"/>
  <c r="AQ92" i="1" s="1"/>
  <c r="L92" i="1"/>
  <c r="K92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AT91" i="1"/>
  <c r="AS91" i="1"/>
  <c r="AR91" i="1"/>
  <c r="AP91" i="1"/>
  <c r="AO91" i="1"/>
  <c r="AN91" i="1"/>
  <c r="AF91" i="1"/>
  <c r="K91" i="1" s="1"/>
  <c r="L91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AT90" i="1"/>
  <c r="AS90" i="1"/>
  <c r="AR90" i="1"/>
  <c r="AP90" i="1"/>
  <c r="AO90" i="1"/>
  <c r="AN90" i="1"/>
  <c r="AF90" i="1"/>
  <c r="L90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AT89" i="1"/>
  <c r="AS89" i="1"/>
  <c r="AR89" i="1"/>
  <c r="AP89" i="1"/>
  <c r="AO89" i="1"/>
  <c r="AN89" i="1"/>
  <c r="AF89" i="1"/>
  <c r="L89" i="1"/>
  <c r="K89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AT88" i="1"/>
  <c r="AS88" i="1"/>
  <c r="AR88" i="1"/>
  <c r="AQ88" i="1"/>
  <c r="AP88" i="1"/>
  <c r="AO88" i="1"/>
  <c r="AN88" i="1"/>
  <c r="AF88" i="1"/>
  <c r="L88" i="1"/>
  <c r="CC87" i="1"/>
  <c r="BR87" i="1"/>
  <c r="BR93" i="1" s="1"/>
  <c r="BQ87" i="1"/>
  <c r="BM87" i="1"/>
  <c r="BK87" i="1"/>
  <c r="BK93" i="1" s="1"/>
  <c r="BG87" i="1"/>
  <c r="BG93" i="1" s="1"/>
  <c r="AK87" i="1"/>
  <c r="AJ87" i="1"/>
  <c r="CC88" i="1" s="1"/>
  <c r="J87" i="1"/>
  <c r="Y85" i="1"/>
  <c r="BV84" i="1"/>
  <c r="BR84" i="1"/>
  <c r="BF84" i="1"/>
  <c r="AT84" i="1"/>
  <c r="AR84" i="1"/>
  <c r="AQ84" i="1"/>
  <c r="AP84" i="1"/>
  <c r="AL84" i="1"/>
  <c r="AK84" i="1"/>
  <c r="AI84" i="1"/>
  <c r="Z84" i="1"/>
  <c r="BS84" i="1" s="1"/>
  <c r="V84" i="1"/>
  <c r="W84" i="1" s="1"/>
  <c r="X84" i="1" s="1"/>
  <c r="BQ84" i="1" s="1"/>
  <c r="R84" i="1"/>
  <c r="S84" i="1" s="1"/>
  <c r="T84" i="1" s="1"/>
  <c r="BM84" i="1" s="1"/>
  <c r="N84" i="1"/>
  <c r="O84" i="1" s="1"/>
  <c r="J84" i="1"/>
  <c r="I84" i="1"/>
  <c r="H84" i="1"/>
  <c r="G84" i="1"/>
  <c r="F84" i="1"/>
  <c r="E84" i="1"/>
  <c r="BR83" i="1"/>
  <c r="BJ83" i="1"/>
  <c r="AT83" i="1"/>
  <c r="AL83" i="1" s="1"/>
  <c r="AR83" i="1"/>
  <c r="AQ83" i="1"/>
  <c r="AP83" i="1"/>
  <c r="AK83" i="1"/>
  <c r="CD83" i="1" s="1"/>
  <c r="AI83" i="1"/>
  <c r="Z83" i="1"/>
  <c r="AN83" i="1" s="1"/>
  <c r="V83" i="1"/>
  <c r="W83" i="1" s="1"/>
  <c r="X83" i="1" s="1"/>
  <c r="BQ83" i="1" s="1"/>
  <c r="R83" i="1"/>
  <c r="N83" i="1"/>
  <c r="J83" i="1"/>
  <c r="I83" i="1"/>
  <c r="H83" i="1"/>
  <c r="G83" i="1"/>
  <c r="F83" i="1"/>
  <c r="E83" i="1"/>
  <c r="AT82" i="1"/>
  <c r="AS82" i="1"/>
  <c r="AR82" i="1"/>
  <c r="AQ82" i="1"/>
  <c r="AP82" i="1"/>
  <c r="Z82" i="1"/>
  <c r="AA82" i="1" s="1"/>
  <c r="BT82" i="1" s="1"/>
  <c r="V82" i="1"/>
  <c r="R82" i="1"/>
  <c r="N82" i="1"/>
  <c r="O82" i="1" s="1"/>
  <c r="P82" i="1" s="1"/>
  <c r="BI82" i="1" s="1"/>
  <c r="L82" i="1"/>
  <c r="K82" i="1"/>
  <c r="J82" i="1"/>
  <c r="I82" i="1"/>
  <c r="H82" i="1"/>
  <c r="G82" i="1"/>
  <c r="F82" i="1"/>
  <c r="E82" i="1"/>
  <c r="CM81" i="1"/>
  <c r="BU81" i="1"/>
  <c r="BT81" i="1"/>
  <c r="BQ81" i="1"/>
  <c r="BM81" i="1"/>
  <c r="BL81" i="1"/>
  <c r="BI81" i="1"/>
  <c r="AM81" i="1"/>
  <c r="AM85" i="1" s="1"/>
  <c r="AK81" i="1"/>
  <c r="AC81" i="1"/>
  <c r="AB81" i="1"/>
  <c r="BU87" i="1" s="1"/>
  <c r="BU93" i="1" s="1"/>
  <c r="AA81" i="1"/>
  <c r="Z81" i="1"/>
  <c r="Y81" i="1"/>
  <c r="BR82" i="1" s="1"/>
  <c r="X81" i="1"/>
  <c r="W81" i="1"/>
  <c r="V81" i="1"/>
  <c r="U81" i="1"/>
  <c r="T81" i="1"/>
  <c r="S81" i="1"/>
  <c r="R81" i="1"/>
  <c r="BK81" i="1" s="1"/>
  <c r="Q81" i="1"/>
  <c r="BJ84" i="1" s="1"/>
  <c r="P81" i="1"/>
  <c r="BI87" i="1" s="1"/>
  <c r="BI93" i="1" s="1"/>
  <c r="O81" i="1"/>
  <c r="BH81" i="1" s="1"/>
  <c r="N81" i="1"/>
  <c r="M81" i="1"/>
  <c r="J81" i="1"/>
  <c r="AA80" i="1"/>
  <c r="T80" i="1"/>
  <c r="P80" i="1"/>
  <c r="BT79" i="1"/>
  <c r="BK79" i="1"/>
  <c r="BI79" i="1"/>
  <c r="AB79" i="1"/>
  <c r="AO79" i="1" s="1"/>
  <c r="AA79" i="1"/>
  <c r="Z79" i="1"/>
  <c r="BS79" i="1" s="1"/>
  <c r="Y79" i="1"/>
  <c r="X79" i="1"/>
  <c r="BQ79" i="1" s="1"/>
  <c r="W79" i="1"/>
  <c r="V79" i="1"/>
  <c r="U79" i="1"/>
  <c r="T79" i="1"/>
  <c r="BM79" i="1" s="1"/>
  <c r="S79" i="1"/>
  <c r="BL79" i="1" s="1"/>
  <c r="R79" i="1"/>
  <c r="Q79" i="1"/>
  <c r="F79" i="1" s="1"/>
  <c r="P79" i="1"/>
  <c r="O79" i="1"/>
  <c r="BH79" i="1" s="1"/>
  <c r="N79" i="1"/>
  <c r="M79" i="1"/>
  <c r="B79" i="1"/>
  <c r="BU78" i="1"/>
  <c r="BR78" i="1"/>
  <c r="BQ78" i="1"/>
  <c r="BM78" i="1"/>
  <c r="BI78" i="1"/>
  <c r="BH78" i="1"/>
  <c r="AT78" i="1"/>
  <c r="AL78" i="1" s="1"/>
  <c r="AL73" i="1" s="1"/>
  <c r="AR78" i="1"/>
  <c r="AQ78" i="1"/>
  <c r="AP78" i="1"/>
  <c r="AO78" i="1"/>
  <c r="AN78" i="1"/>
  <c r="AK78" i="1"/>
  <c r="AI78" i="1"/>
  <c r="K78" i="1" s="1"/>
  <c r="K73" i="1" s="1"/>
  <c r="I78" i="1"/>
  <c r="H78" i="1"/>
  <c r="G78" i="1"/>
  <c r="F78" i="1"/>
  <c r="BZ77" i="1"/>
  <c r="BT77" i="1"/>
  <c r="BS77" i="1"/>
  <c r="BQ77" i="1"/>
  <c r="BL77" i="1"/>
  <c r="BK77" i="1"/>
  <c r="BI77" i="1"/>
  <c r="AZ77" i="1"/>
  <c r="AT77" i="1"/>
  <c r="AR77" i="1"/>
  <c r="AQ77" i="1"/>
  <c r="AP77" i="1"/>
  <c r="AO77" i="1"/>
  <c r="AN77" i="1"/>
  <c r="AK77" i="1"/>
  <c r="AI77" i="1"/>
  <c r="K77" i="1" s="1"/>
  <c r="I77" i="1"/>
  <c r="H77" i="1"/>
  <c r="G77" i="1"/>
  <c r="F77" i="1"/>
  <c r="F72" i="1" s="1"/>
  <c r="AZ72" i="1" s="1"/>
  <c r="BU76" i="1"/>
  <c r="BT76" i="1"/>
  <c r="BQ76" i="1"/>
  <c r="BO76" i="1"/>
  <c r="BM76" i="1"/>
  <c r="BL76" i="1"/>
  <c r="BI76" i="1"/>
  <c r="BG76" i="1"/>
  <c r="AT76" i="1"/>
  <c r="AS76" i="1"/>
  <c r="AR76" i="1"/>
  <c r="AQ76" i="1"/>
  <c r="AP76" i="1"/>
  <c r="AO76" i="1"/>
  <c r="AO71" i="1" s="1"/>
  <c r="AN76" i="1"/>
  <c r="L76" i="1"/>
  <c r="K76" i="1"/>
  <c r="J76" i="1"/>
  <c r="I76" i="1"/>
  <c r="H76" i="1"/>
  <c r="G76" i="1"/>
  <c r="F76" i="1"/>
  <c r="AZ76" i="1" s="1"/>
  <c r="BU75" i="1"/>
  <c r="BT75" i="1"/>
  <c r="BT80" i="1" s="1"/>
  <c r="BS75" i="1"/>
  <c r="BM75" i="1"/>
  <c r="BM80" i="1" s="1"/>
  <c r="BL75" i="1"/>
  <c r="BK75" i="1"/>
  <c r="BH75" i="1"/>
  <c r="AB75" i="1"/>
  <c r="AA75" i="1"/>
  <c r="BT78" i="1" s="1"/>
  <c r="Z75" i="1"/>
  <c r="Y75" i="1"/>
  <c r="X75" i="1"/>
  <c r="BQ75" i="1" s="1"/>
  <c r="BQ80" i="1" s="1"/>
  <c r="W75" i="1"/>
  <c r="V75" i="1"/>
  <c r="BO79" i="1" s="1"/>
  <c r="U75" i="1"/>
  <c r="U80" i="1" s="1"/>
  <c r="T75" i="1"/>
  <c r="BM77" i="1" s="1"/>
  <c r="S75" i="1"/>
  <c r="S80" i="1" s="1"/>
  <c r="R75" i="1"/>
  <c r="Q75" i="1"/>
  <c r="BJ76" i="1" s="1"/>
  <c r="P75" i="1"/>
  <c r="BI75" i="1" s="1"/>
  <c r="BI80" i="1" s="1"/>
  <c r="O75" i="1"/>
  <c r="N75" i="1"/>
  <c r="BG77" i="1" s="1"/>
  <c r="M75" i="1"/>
  <c r="F75" i="1"/>
  <c r="D75" i="1"/>
  <c r="CM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AQ73" i="1"/>
  <c r="AM73" i="1"/>
  <c r="AH73" i="1"/>
  <c r="AG73" i="1"/>
  <c r="AF73" i="1"/>
  <c r="AE73" i="1"/>
  <c r="AD73" i="1"/>
  <c r="AC73" i="1"/>
  <c r="E73" i="1"/>
  <c r="D73" i="1"/>
  <c r="C73" i="1"/>
  <c r="B73" i="1"/>
  <c r="A73" i="1"/>
  <c r="A78" i="1" s="1"/>
  <c r="A84" i="1" s="1"/>
  <c r="CM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AQ72" i="1"/>
  <c r="AM72" i="1"/>
  <c r="AI72" i="1"/>
  <c r="AH72" i="1"/>
  <c r="AG72" i="1"/>
  <c r="AF72" i="1"/>
  <c r="AE72" i="1"/>
  <c r="AD72" i="1"/>
  <c r="AC72" i="1"/>
  <c r="K72" i="1"/>
  <c r="I72" i="1"/>
  <c r="E72" i="1"/>
  <c r="D72" i="1"/>
  <c r="C72" i="1"/>
  <c r="B72" i="1"/>
  <c r="A72" i="1"/>
  <c r="A77" i="1" s="1"/>
  <c r="A83" i="1" s="1"/>
  <c r="CM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AT71" i="1"/>
  <c r="AS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K71" i="1"/>
  <c r="F71" i="1"/>
  <c r="AZ71" i="1" s="1"/>
  <c r="E71" i="1"/>
  <c r="D71" i="1"/>
  <c r="C71" i="1"/>
  <c r="B71" i="1"/>
  <c r="A71" i="1"/>
  <c r="A76" i="1" s="1"/>
  <c r="A82" i="1" s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F70" i="1"/>
  <c r="AZ70" i="1" s="1"/>
  <c r="BR69" i="1"/>
  <c r="BF69" i="1"/>
  <c r="AX69" i="1"/>
  <c r="H69" i="1"/>
  <c r="E69" i="1"/>
  <c r="D69" i="1"/>
  <c r="C69" i="1"/>
  <c r="B69" i="1"/>
  <c r="BU68" i="1"/>
  <c r="BT68" i="1"/>
  <c r="BS68" i="1"/>
  <c r="BR68" i="1"/>
  <c r="BQ68" i="1"/>
  <c r="BP68" i="1"/>
  <c r="BO68" i="1"/>
  <c r="BN68" i="1"/>
  <c r="BN69" i="1" s="1"/>
  <c r="BM68" i="1"/>
  <c r="BL68" i="1"/>
  <c r="BK68" i="1"/>
  <c r="BJ68" i="1"/>
  <c r="BI68" i="1"/>
  <c r="BH68" i="1"/>
  <c r="BG68" i="1"/>
  <c r="BF68" i="1"/>
  <c r="BB68" i="1"/>
  <c r="AY68" i="1"/>
  <c r="AX68" i="1"/>
  <c r="AW68" i="1"/>
  <c r="AW69" i="1" s="1"/>
  <c r="AV68" i="1"/>
  <c r="AT68" i="1"/>
  <c r="AS68" i="1"/>
  <c r="AR68" i="1"/>
  <c r="AR73" i="1" s="1"/>
  <c r="AQ68" i="1"/>
  <c r="AP68" i="1"/>
  <c r="AP73" i="1" s="1"/>
  <c r="AO68" i="1"/>
  <c r="AO73" i="1" s="1"/>
  <c r="AN68" i="1"/>
  <c r="AN73" i="1" s="1"/>
  <c r="L68" i="1"/>
  <c r="K68" i="1"/>
  <c r="J68" i="1"/>
  <c r="I68" i="1"/>
  <c r="H68" i="1"/>
  <c r="H73" i="1" s="1"/>
  <c r="G68" i="1"/>
  <c r="G73" i="1" s="1"/>
  <c r="F68" i="1"/>
  <c r="F73" i="1" s="1"/>
  <c r="AZ73" i="1" s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H69" i="1" s="1"/>
  <c r="BG67" i="1"/>
  <c r="BF67" i="1"/>
  <c r="AZ67" i="1"/>
  <c r="AY67" i="1"/>
  <c r="AX67" i="1"/>
  <c r="AW67" i="1"/>
  <c r="AV67" i="1"/>
  <c r="AT67" i="1"/>
  <c r="AT72" i="1" s="1"/>
  <c r="AS67" i="1"/>
  <c r="AR67" i="1"/>
  <c r="AQ67" i="1"/>
  <c r="AP67" i="1"/>
  <c r="AP72" i="1" s="1"/>
  <c r="AO67" i="1"/>
  <c r="AO72" i="1" s="1"/>
  <c r="AN67" i="1"/>
  <c r="AN72" i="1" s="1"/>
  <c r="L67" i="1"/>
  <c r="K67" i="1"/>
  <c r="J67" i="1"/>
  <c r="I67" i="1"/>
  <c r="H67" i="1"/>
  <c r="G67" i="1"/>
  <c r="F67" i="1"/>
  <c r="BU66" i="1"/>
  <c r="BT66" i="1"/>
  <c r="BS66" i="1"/>
  <c r="BR66" i="1"/>
  <c r="BQ66" i="1"/>
  <c r="BP66" i="1"/>
  <c r="BP69" i="1" s="1"/>
  <c r="BO66" i="1"/>
  <c r="BN66" i="1"/>
  <c r="BM66" i="1"/>
  <c r="BL66" i="1"/>
  <c r="BK66" i="1"/>
  <c r="BJ66" i="1"/>
  <c r="BI66" i="1"/>
  <c r="BH66" i="1"/>
  <c r="BG66" i="1"/>
  <c r="BF66" i="1"/>
  <c r="AZ66" i="1"/>
  <c r="AY66" i="1"/>
  <c r="AY69" i="1" s="1"/>
  <c r="AX66" i="1"/>
  <c r="AW66" i="1"/>
  <c r="AV66" i="1"/>
  <c r="AT66" i="1"/>
  <c r="AS66" i="1"/>
  <c r="AR66" i="1"/>
  <c r="AR71" i="1" s="1"/>
  <c r="AQ66" i="1"/>
  <c r="AQ71" i="1" s="1"/>
  <c r="AP66" i="1"/>
  <c r="AO66" i="1"/>
  <c r="AN66" i="1"/>
  <c r="L66" i="1"/>
  <c r="L71" i="1" s="1"/>
  <c r="K66" i="1"/>
  <c r="J66" i="1"/>
  <c r="J71" i="1" s="1"/>
  <c r="I66" i="1"/>
  <c r="H66" i="1"/>
  <c r="BB66" i="1" s="1"/>
  <c r="G66" i="1"/>
  <c r="F66" i="1"/>
  <c r="BU65" i="1"/>
  <c r="BU69" i="1" s="1"/>
  <c r="BT65" i="1"/>
  <c r="BS65" i="1"/>
  <c r="BS69" i="1" s="1"/>
  <c r="BR65" i="1"/>
  <c r="BQ65" i="1"/>
  <c r="BP65" i="1"/>
  <c r="BO65" i="1"/>
  <c r="BO69" i="1" s="1"/>
  <c r="BN65" i="1"/>
  <c r="BM65" i="1"/>
  <c r="BM69" i="1" s="1"/>
  <c r="BL65" i="1"/>
  <c r="BK65" i="1"/>
  <c r="BK69" i="1" s="1"/>
  <c r="BJ65" i="1"/>
  <c r="BJ69" i="1" s="1"/>
  <c r="BI65" i="1"/>
  <c r="BH65" i="1"/>
  <c r="BG65" i="1"/>
  <c r="BG69" i="1" s="1"/>
  <c r="BF65" i="1"/>
  <c r="BB65" i="1"/>
  <c r="AY65" i="1"/>
  <c r="AX65" i="1"/>
  <c r="AW65" i="1"/>
  <c r="AV65" i="1"/>
  <c r="AV69" i="1" s="1"/>
  <c r="AO65" i="1"/>
  <c r="AN65" i="1"/>
  <c r="AC65" i="1"/>
  <c r="AC69" i="1" s="1"/>
  <c r="H65" i="1"/>
  <c r="G65" i="1"/>
  <c r="F65" i="1"/>
  <c r="AK63" i="1"/>
  <c r="AJ63" i="1"/>
  <c r="AH63" i="1"/>
  <c r="AC63" i="1"/>
  <c r="Y63" i="1"/>
  <c r="U63" i="1"/>
  <c r="Q63" i="1"/>
  <c r="M63" i="1"/>
  <c r="D63" i="1"/>
  <c r="CD62" i="1"/>
  <c r="CC62" i="1"/>
  <c r="BZ62" i="1"/>
  <c r="BR62" i="1"/>
  <c r="BN62" i="1"/>
  <c r="BJ62" i="1"/>
  <c r="BF62" i="1"/>
  <c r="BA62" i="1"/>
  <c r="AT62" i="1"/>
  <c r="AS62" i="1"/>
  <c r="AR62" i="1"/>
  <c r="AD62" i="1"/>
  <c r="AP62" i="1" s="1"/>
  <c r="Z62" i="1"/>
  <c r="V62" i="1"/>
  <c r="BO62" i="1" s="1"/>
  <c r="R62" i="1"/>
  <c r="S62" i="1" s="1"/>
  <c r="N62" i="1"/>
  <c r="BG62" i="1" s="1"/>
  <c r="L62" i="1"/>
  <c r="J62" i="1"/>
  <c r="I62" i="1"/>
  <c r="H62" i="1"/>
  <c r="BB62" i="1" s="1"/>
  <c r="G62" i="1"/>
  <c r="F62" i="1"/>
  <c r="AZ62" i="1" s="1"/>
  <c r="E62" i="1"/>
  <c r="A62" i="1"/>
  <c r="CD61" i="1"/>
  <c r="CC61" i="1"/>
  <c r="CB61" i="1"/>
  <c r="BZ61" i="1"/>
  <c r="BR61" i="1"/>
  <c r="BN61" i="1"/>
  <c r="BJ61" i="1"/>
  <c r="BF61" i="1"/>
  <c r="AX61" i="1"/>
  <c r="AT61" i="1"/>
  <c r="AS61" i="1"/>
  <c r="AR61" i="1"/>
  <c r="AD61" i="1"/>
  <c r="AP61" i="1" s="1"/>
  <c r="Z61" i="1"/>
  <c r="V61" i="1"/>
  <c r="W61" i="1" s="1"/>
  <c r="BP61" i="1" s="1"/>
  <c r="R61" i="1"/>
  <c r="N61" i="1"/>
  <c r="BG61" i="1" s="1"/>
  <c r="L61" i="1"/>
  <c r="J61" i="1"/>
  <c r="I61" i="1"/>
  <c r="H61" i="1"/>
  <c r="BB61" i="1" s="1"/>
  <c r="G61" i="1"/>
  <c r="BA61" i="1" s="1"/>
  <c r="F61" i="1"/>
  <c r="E61" i="1"/>
  <c r="AY61" i="1" s="1"/>
  <c r="CE60" i="1"/>
  <c r="CD60" i="1"/>
  <c r="CC60" i="1"/>
  <c r="BZ60" i="1"/>
  <c r="BV60" i="1"/>
  <c r="BR60" i="1"/>
  <c r="BN60" i="1"/>
  <c r="BJ60" i="1"/>
  <c r="BF60" i="1"/>
  <c r="AX60" i="1"/>
  <c r="AW60" i="1"/>
  <c r="AT60" i="1"/>
  <c r="AS60" i="1"/>
  <c r="AR60" i="1"/>
  <c r="AE60" i="1"/>
  <c r="BX60" i="1" s="1"/>
  <c r="AD60" i="1"/>
  <c r="AP60" i="1" s="1"/>
  <c r="Z60" i="1"/>
  <c r="BS60" i="1" s="1"/>
  <c r="V60" i="1"/>
  <c r="R60" i="1"/>
  <c r="N60" i="1"/>
  <c r="L60" i="1"/>
  <c r="J60" i="1"/>
  <c r="BD60" i="1" s="1"/>
  <c r="I60" i="1"/>
  <c r="H60" i="1"/>
  <c r="G60" i="1"/>
  <c r="F60" i="1"/>
  <c r="E60" i="1"/>
  <c r="AY60" i="1" s="1"/>
  <c r="CM59" i="1"/>
  <c r="CM63" i="1" s="1"/>
  <c r="CE59" i="1"/>
  <c r="CD59" i="1"/>
  <c r="CC59" i="1"/>
  <c r="BZ59" i="1"/>
  <c r="BZ63" i="1" s="1"/>
  <c r="BX59" i="1"/>
  <c r="BU59" i="1"/>
  <c r="BT59" i="1"/>
  <c r="BS59" i="1"/>
  <c r="BR59" i="1"/>
  <c r="BR63" i="1" s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F63" i="1" s="1"/>
  <c r="BA59" i="1"/>
  <c r="AX59" i="1"/>
  <c r="AT59" i="1"/>
  <c r="AO59" i="1"/>
  <c r="AN59" i="1"/>
  <c r="AM59" i="1"/>
  <c r="AM63" i="1" s="1"/>
  <c r="AL59" i="1"/>
  <c r="AJ59" i="1"/>
  <c r="AJ81" i="1" s="1"/>
  <c r="AI59" i="1"/>
  <c r="CB60" i="1" s="1"/>
  <c r="AH59" i="1"/>
  <c r="AG59" i="1"/>
  <c r="AE59" i="1"/>
  <c r="AD59" i="1"/>
  <c r="AC59" i="1"/>
  <c r="J59" i="1"/>
  <c r="BD61" i="1" s="1"/>
  <c r="H59" i="1"/>
  <c r="G59" i="1"/>
  <c r="F59" i="1"/>
  <c r="F81" i="1" s="1"/>
  <c r="E59" i="1"/>
  <c r="D59" i="1"/>
  <c r="D81" i="1" s="1"/>
  <c r="C59" i="1"/>
  <c r="C63" i="1" s="1"/>
  <c r="B59" i="1"/>
  <c r="B87" i="1" s="1"/>
  <c r="AV90" i="1" s="1"/>
  <c r="A59" i="1"/>
  <c r="AL58" i="1"/>
  <c r="AA58" i="1"/>
  <c r="Y58" i="1"/>
  <c r="W58" i="1"/>
  <c r="U58" i="1"/>
  <c r="S58" i="1"/>
  <c r="Q58" i="1"/>
  <c r="O58" i="1"/>
  <c r="M58" i="1"/>
  <c r="BT57" i="1"/>
  <c r="BS57" i="1"/>
  <c r="BP57" i="1"/>
  <c r="BO57" i="1"/>
  <c r="BL57" i="1"/>
  <c r="BK57" i="1"/>
  <c r="BH57" i="1"/>
  <c r="BG57" i="1"/>
  <c r="AO57" i="1"/>
  <c r="AM57" i="1"/>
  <c r="AB57" i="1"/>
  <c r="AA57" i="1"/>
  <c r="Z57" i="1"/>
  <c r="Z58" i="1" s="1"/>
  <c r="Y57" i="1"/>
  <c r="AN57" i="1" s="1"/>
  <c r="X57" i="1"/>
  <c r="W57" i="1"/>
  <c r="V57" i="1"/>
  <c r="V58" i="1" s="1"/>
  <c r="U57" i="1"/>
  <c r="BN57" i="1" s="1"/>
  <c r="T57" i="1"/>
  <c r="S57" i="1"/>
  <c r="R57" i="1"/>
  <c r="R58" i="1" s="1"/>
  <c r="Q57" i="1"/>
  <c r="F57" i="1" s="1"/>
  <c r="P57" i="1"/>
  <c r="O57" i="1"/>
  <c r="N57" i="1"/>
  <c r="N58" i="1" s="1"/>
  <c r="M57" i="1"/>
  <c r="BF57" i="1" s="1"/>
  <c r="BF58" i="1" s="1"/>
  <c r="H57" i="1"/>
  <c r="BB57" i="1" s="1"/>
  <c r="B57" i="1"/>
  <c r="BZ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A56" i="1"/>
  <c r="AT56" i="1"/>
  <c r="AS56" i="1"/>
  <c r="AR56" i="1"/>
  <c r="AQ56" i="1"/>
  <c r="AP56" i="1"/>
  <c r="AO56" i="1"/>
  <c r="AN56" i="1"/>
  <c r="L56" i="1"/>
  <c r="K56" i="1"/>
  <c r="J56" i="1"/>
  <c r="I56" i="1"/>
  <c r="H56" i="1"/>
  <c r="G56" i="1"/>
  <c r="F56" i="1"/>
  <c r="BU55" i="1"/>
  <c r="BT55" i="1"/>
  <c r="BS55" i="1"/>
  <c r="BR55" i="1"/>
  <c r="BQ55" i="1"/>
  <c r="BP55" i="1"/>
  <c r="BO55" i="1"/>
  <c r="BN55" i="1"/>
  <c r="BM55" i="1"/>
  <c r="BL55" i="1"/>
  <c r="BK55" i="1"/>
  <c r="BK58" i="1" s="1"/>
  <c r="BJ55" i="1"/>
  <c r="BI55" i="1"/>
  <c r="BH55" i="1"/>
  <c r="BG55" i="1"/>
  <c r="BF55" i="1"/>
  <c r="BB55" i="1"/>
  <c r="AY55" i="1"/>
  <c r="AT55" i="1"/>
  <c r="AS55" i="1"/>
  <c r="AS50" i="1" s="1"/>
  <c r="AR55" i="1"/>
  <c r="AQ55" i="1"/>
  <c r="AP55" i="1"/>
  <c r="AO55" i="1"/>
  <c r="AO50" i="1" s="1"/>
  <c r="AN55" i="1"/>
  <c r="L55" i="1"/>
  <c r="K55" i="1"/>
  <c r="J55" i="1"/>
  <c r="I55" i="1"/>
  <c r="H55" i="1"/>
  <c r="G55" i="1"/>
  <c r="BA55" i="1" s="1"/>
  <c r="F55" i="1"/>
  <c r="BZ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AT54" i="1"/>
  <c r="AS54" i="1"/>
  <c r="AR54" i="1"/>
  <c r="AQ54" i="1"/>
  <c r="AQ49" i="1" s="1"/>
  <c r="AP54" i="1"/>
  <c r="AO54" i="1"/>
  <c r="AN54" i="1"/>
  <c r="L54" i="1"/>
  <c r="K54" i="1"/>
  <c r="J54" i="1"/>
  <c r="I54" i="1"/>
  <c r="H54" i="1"/>
  <c r="G54" i="1"/>
  <c r="F54" i="1"/>
  <c r="CB53" i="1"/>
  <c r="BZ53" i="1"/>
  <c r="BX53" i="1"/>
  <c r="BV53" i="1"/>
  <c r="BU53" i="1"/>
  <c r="BT53" i="1"/>
  <c r="BT58" i="1" s="1"/>
  <c r="BS53" i="1"/>
  <c r="BR53" i="1"/>
  <c r="BQ53" i="1"/>
  <c r="BP53" i="1"/>
  <c r="BP58" i="1" s="1"/>
  <c r="BO53" i="1"/>
  <c r="BN53" i="1"/>
  <c r="BN58" i="1" s="1"/>
  <c r="BM53" i="1"/>
  <c r="BL53" i="1"/>
  <c r="BL58" i="1" s="1"/>
  <c r="BK53" i="1"/>
  <c r="BJ53" i="1"/>
  <c r="BI53" i="1"/>
  <c r="BH53" i="1"/>
  <c r="BH58" i="1" s="1"/>
  <c r="BG53" i="1"/>
  <c r="BF53" i="1"/>
  <c r="AY53" i="1"/>
  <c r="AO53" i="1"/>
  <c r="AN53" i="1"/>
  <c r="AL53" i="1"/>
  <c r="AI53" i="1"/>
  <c r="AI75" i="1" s="1"/>
  <c r="CB77" i="1" s="1"/>
  <c r="AG53" i="1"/>
  <c r="AG75" i="1" s="1"/>
  <c r="AE53" i="1"/>
  <c r="BX56" i="1" s="1"/>
  <c r="AD53" i="1"/>
  <c r="BW55" i="1" s="1"/>
  <c r="AC53" i="1"/>
  <c r="AC75" i="1" s="1"/>
  <c r="H53" i="1"/>
  <c r="H48" i="1" s="1"/>
  <c r="G53" i="1"/>
  <c r="BA53" i="1" s="1"/>
  <c r="F53" i="1"/>
  <c r="AZ54" i="1" s="1"/>
  <c r="E53" i="1"/>
  <c r="E75" i="1" s="1"/>
  <c r="D53" i="1"/>
  <c r="D48" i="1" s="1"/>
  <c r="AX48" i="1" s="1"/>
  <c r="C53" i="1"/>
  <c r="C75" i="1" s="1"/>
  <c r="B53" i="1"/>
  <c r="A53" i="1"/>
  <c r="A75" i="1" s="1"/>
  <c r="CM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AY51" i="1"/>
  <c r="AS51" i="1"/>
  <c r="AO51" i="1"/>
  <c r="AN51" i="1"/>
  <c r="AM51" i="1"/>
  <c r="AL51" i="1"/>
  <c r="AK51" i="1"/>
  <c r="AJ51" i="1"/>
  <c r="AI51" i="1"/>
  <c r="AH51" i="1"/>
  <c r="AG51" i="1"/>
  <c r="BZ51" i="1" s="1"/>
  <c r="AF51" i="1"/>
  <c r="AE51" i="1"/>
  <c r="AD51" i="1"/>
  <c r="AC51" i="1"/>
  <c r="L51" i="1"/>
  <c r="J51" i="1"/>
  <c r="F51" i="1"/>
  <c r="E51" i="1"/>
  <c r="D51" i="1"/>
  <c r="AX51" i="1" s="1"/>
  <c r="C51" i="1"/>
  <c r="B51" i="1"/>
  <c r="A51" i="1"/>
  <c r="A56" i="1" s="1"/>
  <c r="CM50" i="1"/>
  <c r="BZ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AY50" i="1"/>
  <c r="AT50" i="1"/>
  <c r="AQ50" i="1"/>
  <c r="AP50" i="1"/>
  <c r="AM50" i="1"/>
  <c r="AL50" i="1"/>
  <c r="AK50" i="1"/>
  <c r="AJ50" i="1"/>
  <c r="AI50" i="1"/>
  <c r="AH50" i="1"/>
  <c r="AG50" i="1"/>
  <c r="AF50" i="1"/>
  <c r="AE50" i="1"/>
  <c r="AD50" i="1"/>
  <c r="AC50" i="1"/>
  <c r="K50" i="1"/>
  <c r="H50" i="1"/>
  <c r="G50" i="1"/>
  <c r="E50" i="1"/>
  <c r="D50" i="1"/>
  <c r="C50" i="1"/>
  <c r="B50" i="1"/>
  <c r="A50" i="1"/>
  <c r="A55" i="1" s="1"/>
  <c r="A61" i="1" s="1"/>
  <c r="CM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AY49" i="1"/>
  <c r="AN49" i="1"/>
  <c r="AM49" i="1"/>
  <c r="AL49" i="1"/>
  <c r="AK49" i="1"/>
  <c r="AJ49" i="1"/>
  <c r="AI49" i="1"/>
  <c r="AH49" i="1"/>
  <c r="AG49" i="1"/>
  <c r="BZ49" i="1" s="1"/>
  <c r="AF49" i="1"/>
  <c r="AE49" i="1"/>
  <c r="AD49" i="1"/>
  <c r="AC49" i="1"/>
  <c r="L49" i="1"/>
  <c r="I49" i="1"/>
  <c r="H49" i="1"/>
  <c r="E49" i="1"/>
  <c r="D49" i="1"/>
  <c r="C49" i="1"/>
  <c r="B49" i="1"/>
  <c r="A49" i="1"/>
  <c r="A54" i="1" s="1"/>
  <c r="A60" i="1" s="1"/>
  <c r="BZ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AY48" i="1"/>
  <c r="AW48" i="1"/>
  <c r="AE48" i="1"/>
  <c r="BX49" i="1" s="1"/>
  <c r="E48" i="1"/>
  <c r="C48" i="1"/>
  <c r="AW49" i="1" s="1"/>
  <c r="A48" i="1"/>
  <c r="A70" i="1" s="1"/>
  <c r="H47" i="1"/>
  <c r="E47" i="1"/>
  <c r="D47" i="1"/>
  <c r="C47" i="1"/>
  <c r="B47" i="1"/>
  <c r="CD46" i="1"/>
  <c r="BZ46" i="1"/>
  <c r="BV46" i="1"/>
  <c r="BU46" i="1"/>
  <c r="BT46" i="1"/>
  <c r="BS46" i="1"/>
  <c r="BR46" i="1"/>
  <c r="BQ46" i="1"/>
  <c r="BQ47" i="1" s="1"/>
  <c r="BP46" i="1"/>
  <c r="BO46" i="1"/>
  <c r="BN46" i="1"/>
  <c r="BM46" i="1"/>
  <c r="BM47" i="1" s="1"/>
  <c r="BL46" i="1"/>
  <c r="BK46" i="1"/>
  <c r="BJ46" i="1"/>
  <c r="BI46" i="1"/>
  <c r="BH46" i="1"/>
  <c r="BG46" i="1"/>
  <c r="BF46" i="1"/>
  <c r="AY46" i="1"/>
  <c r="AX46" i="1"/>
  <c r="AW46" i="1"/>
  <c r="AV46" i="1"/>
  <c r="AT46" i="1"/>
  <c r="AT51" i="1" s="1"/>
  <c r="AS46" i="1"/>
  <c r="AR46" i="1"/>
  <c r="AR51" i="1" s="1"/>
  <c r="AQ46" i="1"/>
  <c r="AP46" i="1"/>
  <c r="AP51" i="1" s="1"/>
  <c r="AO46" i="1"/>
  <c r="AN46" i="1"/>
  <c r="L46" i="1"/>
  <c r="K46" i="1"/>
  <c r="K51" i="1" s="1"/>
  <c r="J46" i="1"/>
  <c r="I46" i="1"/>
  <c r="I51" i="1" s="1"/>
  <c r="H46" i="1"/>
  <c r="BB46" i="1" s="1"/>
  <c r="G46" i="1"/>
  <c r="G51" i="1" s="1"/>
  <c r="BA51" i="1" s="1"/>
  <c r="F46" i="1"/>
  <c r="CD45" i="1"/>
  <c r="CC45" i="1"/>
  <c r="BZ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K47" i="1" s="1"/>
  <c r="BJ45" i="1"/>
  <c r="BI45" i="1"/>
  <c r="BI47" i="1" s="1"/>
  <c r="BH45" i="1"/>
  <c r="BG45" i="1"/>
  <c r="BF45" i="1"/>
  <c r="BB45" i="1"/>
  <c r="BA45" i="1"/>
  <c r="AY45" i="1"/>
  <c r="AX45" i="1"/>
  <c r="AW45" i="1"/>
  <c r="AV45" i="1"/>
  <c r="AT45" i="1"/>
  <c r="AS45" i="1"/>
  <c r="AR45" i="1"/>
  <c r="AR50" i="1" s="1"/>
  <c r="AQ45" i="1"/>
  <c r="AP45" i="1"/>
  <c r="AO45" i="1"/>
  <c r="AN45" i="1"/>
  <c r="AN50" i="1" s="1"/>
  <c r="L45" i="1"/>
  <c r="L50" i="1" s="1"/>
  <c r="K45" i="1"/>
  <c r="J45" i="1"/>
  <c r="BD45" i="1" s="1"/>
  <c r="I45" i="1"/>
  <c r="H45" i="1"/>
  <c r="G45" i="1"/>
  <c r="F45" i="1"/>
  <c r="AZ45" i="1" s="1"/>
  <c r="CD44" i="1"/>
  <c r="BZ44" i="1"/>
  <c r="BV44" i="1"/>
  <c r="BU44" i="1"/>
  <c r="BT44" i="1"/>
  <c r="BS44" i="1"/>
  <c r="BS47" i="1" s="1"/>
  <c r="BR44" i="1"/>
  <c r="BQ44" i="1"/>
  <c r="BP44" i="1"/>
  <c r="BO44" i="1"/>
  <c r="BO47" i="1" s="1"/>
  <c r="BN44" i="1"/>
  <c r="BM44" i="1"/>
  <c r="BL44" i="1"/>
  <c r="BK44" i="1"/>
  <c r="BJ44" i="1"/>
  <c r="BI44" i="1"/>
  <c r="BH44" i="1"/>
  <c r="BG44" i="1"/>
  <c r="BG47" i="1" s="1"/>
  <c r="BF44" i="1"/>
  <c r="AY44" i="1"/>
  <c r="AX44" i="1"/>
  <c r="AX47" i="1" s="1"/>
  <c r="AW44" i="1"/>
  <c r="AV44" i="1"/>
  <c r="AT44" i="1"/>
  <c r="AT49" i="1" s="1"/>
  <c r="AS44" i="1"/>
  <c r="AS49" i="1" s="1"/>
  <c r="AR44" i="1"/>
  <c r="AR49" i="1" s="1"/>
  <c r="AQ44" i="1"/>
  <c r="AP44" i="1"/>
  <c r="AP49" i="1" s="1"/>
  <c r="AO44" i="1"/>
  <c r="AO49" i="1" s="1"/>
  <c r="AN44" i="1"/>
  <c r="L44" i="1"/>
  <c r="K44" i="1"/>
  <c r="K49" i="1" s="1"/>
  <c r="J44" i="1"/>
  <c r="I44" i="1"/>
  <c r="H44" i="1"/>
  <c r="G44" i="1"/>
  <c r="G49" i="1" s="1"/>
  <c r="F44" i="1"/>
  <c r="AZ44" i="1" s="1"/>
  <c r="CD43" i="1"/>
  <c r="CD47" i="1" s="1"/>
  <c r="CB43" i="1"/>
  <c r="BZ43" i="1"/>
  <c r="BZ47" i="1" s="1"/>
  <c r="BV43" i="1"/>
  <c r="BV47" i="1" s="1"/>
  <c r="BU43" i="1"/>
  <c r="BU47" i="1" s="1"/>
  <c r="BT43" i="1"/>
  <c r="BT47" i="1" s="1"/>
  <c r="BS43" i="1"/>
  <c r="BR43" i="1"/>
  <c r="BR47" i="1" s="1"/>
  <c r="BQ43" i="1"/>
  <c r="BP43" i="1"/>
  <c r="BP47" i="1" s="1"/>
  <c r="BO43" i="1"/>
  <c r="BN43" i="1"/>
  <c r="BN47" i="1" s="1"/>
  <c r="BM43" i="1"/>
  <c r="BL43" i="1"/>
  <c r="BL47" i="1" s="1"/>
  <c r="BK43" i="1"/>
  <c r="BJ43" i="1"/>
  <c r="BJ47" i="1" s="1"/>
  <c r="BI43" i="1"/>
  <c r="BH43" i="1"/>
  <c r="BH47" i="1" s="1"/>
  <c r="BG43" i="1"/>
  <c r="BF43" i="1"/>
  <c r="BF47" i="1" s="1"/>
  <c r="AZ43" i="1"/>
  <c r="AZ47" i="1" s="1"/>
  <c r="AY43" i="1"/>
  <c r="AX43" i="1"/>
  <c r="AW43" i="1"/>
  <c r="AW47" i="1" s="1"/>
  <c r="AV43" i="1"/>
  <c r="AV47" i="1" s="1"/>
  <c r="AO43" i="1"/>
  <c r="AO48" i="1" s="1"/>
  <c r="AN43" i="1"/>
  <c r="AN48" i="1" s="1"/>
  <c r="AL43" i="1"/>
  <c r="AT43" i="1" s="1"/>
  <c r="AK43" i="1"/>
  <c r="AK65" i="1" s="1"/>
  <c r="AJ43" i="1"/>
  <c r="CC44" i="1" s="1"/>
  <c r="AI43" i="1"/>
  <c r="AH43" i="1"/>
  <c r="AG43" i="1"/>
  <c r="AG48" i="1" s="1"/>
  <c r="AE43" i="1"/>
  <c r="BX44" i="1" s="1"/>
  <c r="AD43" i="1"/>
  <c r="BW44" i="1" s="1"/>
  <c r="AC43" i="1"/>
  <c r="AC47" i="1" s="1"/>
  <c r="J43" i="1"/>
  <c r="BD46" i="1" s="1"/>
  <c r="H43" i="1"/>
  <c r="BB43" i="1" s="1"/>
  <c r="G43" i="1"/>
  <c r="G48" i="1" s="1"/>
  <c r="F43" i="1"/>
  <c r="AZ46" i="1" s="1"/>
  <c r="BB41" i="1"/>
  <c r="AX41" i="1"/>
  <c r="AL41" i="1"/>
  <c r="AI41" i="1"/>
  <c r="AH41" i="1"/>
  <c r="J41" i="1"/>
  <c r="CM40" i="1"/>
  <c r="CE40" i="1"/>
  <c r="CA40" i="1"/>
  <c r="BW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D40" i="1"/>
  <c r="BB40" i="1"/>
  <c r="BA40" i="1"/>
  <c r="AZ40" i="1"/>
  <c r="AX40" i="1"/>
  <c r="AW40" i="1"/>
  <c r="AV40" i="1"/>
  <c r="AO40" i="1"/>
  <c r="AN40" i="1"/>
  <c r="AM40" i="1"/>
  <c r="AM41" i="1" s="1"/>
  <c r="AL40" i="1"/>
  <c r="AK40" i="1"/>
  <c r="CD40" i="1" s="1"/>
  <c r="CD41" i="1" s="1"/>
  <c r="AI40" i="1"/>
  <c r="CB40" i="1" s="1"/>
  <c r="AH40" i="1"/>
  <c r="AG40" i="1"/>
  <c r="AG41" i="1" s="1"/>
  <c r="AE40" i="1"/>
  <c r="BX40" i="1" s="1"/>
  <c r="AD40" i="1"/>
  <c r="AC40" i="1"/>
  <c r="AP40" i="1" s="1"/>
  <c r="J40" i="1"/>
  <c r="H40" i="1"/>
  <c r="G40" i="1"/>
  <c r="F40" i="1"/>
  <c r="E40" i="1"/>
  <c r="AY40" i="1" s="1"/>
  <c r="D40" i="1"/>
  <c r="C40" i="1"/>
  <c r="B40" i="1"/>
  <c r="CE39" i="1"/>
  <c r="CD39" i="1"/>
  <c r="CC39" i="1"/>
  <c r="CB39" i="1"/>
  <c r="CA39" i="1"/>
  <c r="BZ39" i="1"/>
  <c r="BX39" i="1"/>
  <c r="BW39" i="1"/>
  <c r="BV39" i="1"/>
  <c r="BU39" i="1"/>
  <c r="BT39" i="1"/>
  <c r="BS39" i="1"/>
  <c r="BS41" i="1" s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D39" i="1"/>
  <c r="BB39" i="1"/>
  <c r="BA39" i="1"/>
  <c r="AZ39" i="1"/>
  <c r="AY39" i="1"/>
  <c r="AX39" i="1"/>
  <c r="AW39" i="1"/>
  <c r="AV39" i="1"/>
  <c r="AT39" i="1"/>
  <c r="AS39" i="1"/>
  <c r="AR39" i="1"/>
  <c r="AQ39" i="1"/>
  <c r="AP39" i="1"/>
  <c r="AO39" i="1"/>
  <c r="AN39" i="1"/>
  <c r="AJ39" i="1"/>
  <c r="AJ40" i="1" s="1"/>
  <c r="AF39" i="1"/>
  <c r="L39" i="1"/>
  <c r="K39" i="1"/>
  <c r="CE38" i="1"/>
  <c r="CD38" i="1"/>
  <c r="CC38" i="1"/>
  <c r="CB38" i="1"/>
  <c r="CB41" i="1" s="1"/>
  <c r="CA38" i="1"/>
  <c r="BZ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D38" i="1"/>
  <c r="BB38" i="1"/>
  <c r="BA38" i="1"/>
  <c r="AZ38" i="1"/>
  <c r="AY38" i="1"/>
  <c r="AX38" i="1"/>
  <c r="AW38" i="1"/>
  <c r="AV38" i="1"/>
  <c r="AT38" i="1"/>
  <c r="AS38" i="1"/>
  <c r="AR38" i="1"/>
  <c r="AQ38" i="1"/>
  <c r="AP38" i="1"/>
  <c r="AO38" i="1"/>
  <c r="AN38" i="1"/>
  <c r="AF38" i="1"/>
  <c r="K38" i="1" s="1"/>
  <c r="L38" i="1"/>
  <c r="CE37" i="1"/>
  <c r="CD37" i="1"/>
  <c r="CC37" i="1"/>
  <c r="CB37" i="1"/>
  <c r="CA37" i="1"/>
  <c r="BZ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D37" i="1"/>
  <c r="BB37" i="1"/>
  <c r="BA37" i="1"/>
  <c r="AZ37" i="1"/>
  <c r="AY37" i="1"/>
  <c r="AX37" i="1"/>
  <c r="AW37" i="1"/>
  <c r="AV37" i="1"/>
  <c r="AV41" i="1" s="1"/>
  <c r="AT37" i="1"/>
  <c r="AS37" i="1"/>
  <c r="AR37" i="1"/>
  <c r="AQ37" i="1"/>
  <c r="AP37" i="1"/>
  <c r="AO37" i="1"/>
  <c r="AN37" i="1"/>
  <c r="AF37" i="1"/>
  <c r="K37" i="1" s="1"/>
  <c r="L37" i="1"/>
  <c r="CE36" i="1"/>
  <c r="CD36" i="1"/>
  <c r="CC36" i="1"/>
  <c r="CB36" i="1"/>
  <c r="CA36" i="1"/>
  <c r="BZ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M41" i="1" s="1"/>
  <c r="BL36" i="1"/>
  <c r="BK36" i="1"/>
  <c r="BK41" i="1" s="1"/>
  <c r="BJ36" i="1"/>
  <c r="BI36" i="1"/>
  <c r="BH36" i="1"/>
  <c r="BG36" i="1"/>
  <c r="BF36" i="1"/>
  <c r="BD36" i="1"/>
  <c r="BB36" i="1"/>
  <c r="BA36" i="1"/>
  <c r="AZ36" i="1"/>
  <c r="AZ41" i="1" s="1"/>
  <c r="AY36" i="1"/>
  <c r="AX36" i="1"/>
  <c r="AW36" i="1"/>
  <c r="AV36" i="1"/>
  <c r="AT36" i="1"/>
  <c r="AS36" i="1"/>
  <c r="AR36" i="1"/>
  <c r="AQ36" i="1"/>
  <c r="AP36" i="1"/>
  <c r="AO36" i="1"/>
  <c r="AN36" i="1"/>
  <c r="AF36" i="1"/>
  <c r="K36" i="1" s="1"/>
  <c r="L36" i="1"/>
  <c r="CE35" i="1"/>
  <c r="CD35" i="1"/>
  <c r="CC35" i="1"/>
  <c r="CB35" i="1"/>
  <c r="CA35" i="1"/>
  <c r="BZ35" i="1"/>
  <c r="BX35" i="1"/>
  <c r="BW35" i="1"/>
  <c r="BV35" i="1"/>
  <c r="BU35" i="1"/>
  <c r="BT35" i="1"/>
  <c r="BT41" i="1" s="1"/>
  <c r="BS35" i="1"/>
  <c r="BR35" i="1"/>
  <c r="BQ35" i="1"/>
  <c r="BP35" i="1"/>
  <c r="BO35" i="1"/>
  <c r="BN35" i="1"/>
  <c r="BM35" i="1"/>
  <c r="BL35" i="1"/>
  <c r="BL41" i="1" s="1"/>
  <c r="BK35" i="1"/>
  <c r="BJ35" i="1"/>
  <c r="BI35" i="1"/>
  <c r="BH35" i="1"/>
  <c r="BG35" i="1"/>
  <c r="BG41" i="1" s="1"/>
  <c r="BF35" i="1"/>
  <c r="BD35" i="1"/>
  <c r="BB35" i="1"/>
  <c r="BA35" i="1"/>
  <c r="AZ35" i="1"/>
  <c r="AY35" i="1"/>
  <c r="AX35" i="1"/>
  <c r="AW35" i="1"/>
  <c r="AV35" i="1"/>
  <c r="AT35" i="1"/>
  <c r="AS35" i="1"/>
  <c r="AR35" i="1"/>
  <c r="AP35" i="1"/>
  <c r="AO35" i="1"/>
  <c r="AN35" i="1"/>
  <c r="L35" i="1"/>
  <c r="I35" i="1"/>
  <c r="I59" i="1" s="1"/>
  <c r="AM34" i="1"/>
  <c r="AI34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AW33" i="1"/>
  <c r="AV33" i="1"/>
  <c r="AO33" i="1"/>
  <c r="AN33" i="1"/>
  <c r="AL33" i="1"/>
  <c r="CE33" i="1" s="1"/>
  <c r="AI33" i="1"/>
  <c r="AG33" i="1"/>
  <c r="BZ33" i="1" s="1"/>
  <c r="AE33" i="1"/>
  <c r="BX33" i="1" s="1"/>
  <c r="AD33" i="1"/>
  <c r="AC33" i="1"/>
  <c r="AP33" i="1" s="1"/>
  <c r="H33" i="1"/>
  <c r="BB33" i="1" s="1"/>
  <c r="G33" i="1"/>
  <c r="BA33" i="1" s="1"/>
  <c r="F33" i="1"/>
  <c r="AZ33" i="1" s="1"/>
  <c r="E33" i="1"/>
  <c r="AY33" i="1" s="1"/>
  <c r="D33" i="1"/>
  <c r="D79" i="1" s="1"/>
  <c r="AX79" i="1" s="1"/>
  <c r="C33" i="1"/>
  <c r="CE32" i="1"/>
  <c r="CB32" i="1"/>
  <c r="BZ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B32" i="1"/>
  <c r="BA32" i="1"/>
  <c r="AZ32" i="1"/>
  <c r="AY32" i="1"/>
  <c r="AX32" i="1"/>
  <c r="AW32" i="1"/>
  <c r="AV32" i="1"/>
  <c r="AT32" i="1"/>
  <c r="AT26" i="1" s="1"/>
  <c r="AS32" i="1"/>
  <c r="AS26" i="1" s="1"/>
  <c r="AR32" i="1"/>
  <c r="AP32" i="1"/>
  <c r="AP26" i="1" s="1"/>
  <c r="AO32" i="1"/>
  <c r="AO26" i="1" s="1"/>
  <c r="AN32" i="1"/>
  <c r="AJ32" i="1"/>
  <c r="AF32" i="1"/>
  <c r="K32" i="1" s="1"/>
  <c r="K26" i="1" s="1"/>
  <c r="L32" i="1"/>
  <c r="L26" i="1" s="1"/>
  <c r="CE31" i="1"/>
  <c r="CD31" i="1"/>
  <c r="CB31" i="1"/>
  <c r="BZ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B31" i="1"/>
  <c r="BA31" i="1"/>
  <c r="AZ31" i="1"/>
  <c r="AY31" i="1"/>
  <c r="AX31" i="1"/>
  <c r="AW31" i="1"/>
  <c r="AV31" i="1"/>
  <c r="AT31" i="1"/>
  <c r="AS31" i="1"/>
  <c r="AR31" i="1"/>
  <c r="AP31" i="1"/>
  <c r="AO31" i="1"/>
  <c r="AN31" i="1"/>
  <c r="AF31" i="1"/>
  <c r="K31" i="1" s="1"/>
  <c r="L31" i="1"/>
  <c r="CE30" i="1"/>
  <c r="CD30" i="1"/>
  <c r="CB30" i="1"/>
  <c r="BZ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B30" i="1"/>
  <c r="BA30" i="1"/>
  <c r="AZ30" i="1"/>
  <c r="AY30" i="1"/>
  <c r="AX30" i="1"/>
  <c r="AW30" i="1"/>
  <c r="AV30" i="1"/>
  <c r="AT30" i="1"/>
  <c r="AS30" i="1"/>
  <c r="AR30" i="1"/>
  <c r="AR24" i="1" s="1"/>
  <c r="AP30" i="1"/>
  <c r="AO30" i="1"/>
  <c r="AN30" i="1"/>
  <c r="AN24" i="1" s="1"/>
  <c r="AF30" i="1"/>
  <c r="L30" i="1"/>
  <c r="K30" i="1"/>
  <c r="CE29" i="1"/>
  <c r="CB29" i="1"/>
  <c r="CA29" i="1"/>
  <c r="BZ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B29" i="1"/>
  <c r="BA29" i="1"/>
  <c r="AZ29" i="1"/>
  <c r="AY29" i="1"/>
  <c r="AX29" i="1"/>
  <c r="AW29" i="1"/>
  <c r="AV29" i="1"/>
  <c r="AT29" i="1"/>
  <c r="AS29" i="1"/>
  <c r="AS23" i="1" s="1"/>
  <c r="AR29" i="1"/>
  <c r="AQ29" i="1"/>
  <c r="AP29" i="1"/>
  <c r="AO29" i="1"/>
  <c r="AO23" i="1" s="1"/>
  <c r="AN29" i="1"/>
  <c r="AF29" i="1"/>
  <c r="L29" i="1"/>
  <c r="K29" i="1"/>
  <c r="CM28" i="1"/>
  <c r="CM33" i="1" s="1"/>
  <c r="CM34" i="1" s="1"/>
  <c r="CE28" i="1"/>
  <c r="CD28" i="1"/>
  <c r="CB28" i="1"/>
  <c r="BZ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B28" i="1"/>
  <c r="BA28" i="1"/>
  <c r="AZ28" i="1"/>
  <c r="AY28" i="1"/>
  <c r="AX28" i="1"/>
  <c r="AW28" i="1"/>
  <c r="AV28" i="1"/>
  <c r="AP28" i="1"/>
  <c r="AO28" i="1"/>
  <c r="AO131" i="1" s="1"/>
  <c r="AN28" i="1"/>
  <c r="AN131" i="1" s="1"/>
  <c r="AM28" i="1"/>
  <c r="AK28" i="1"/>
  <c r="AJ28" i="1"/>
  <c r="CC30" i="1" s="1"/>
  <c r="AH28" i="1"/>
  <c r="AH22" i="1" s="1"/>
  <c r="J28" i="1"/>
  <c r="BD31" i="1" s="1"/>
  <c r="I28" i="1"/>
  <c r="CM26" i="1"/>
  <c r="CE26" i="1"/>
  <c r="BW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AZ26" i="1"/>
  <c r="AV26" i="1"/>
  <c r="AM26" i="1"/>
  <c r="AL26" i="1"/>
  <c r="AK26" i="1"/>
  <c r="AJ26" i="1"/>
  <c r="AI26" i="1"/>
  <c r="AH26" i="1"/>
  <c r="AG26" i="1"/>
  <c r="BZ26" i="1" s="1"/>
  <c r="AF26" i="1"/>
  <c r="AE26" i="1"/>
  <c r="AD26" i="1"/>
  <c r="AC26" i="1"/>
  <c r="J26" i="1"/>
  <c r="I26" i="1"/>
  <c r="H26" i="1"/>
  <c r="BB26" i="1" s="1"/>
  <c r="G26" i="1"/>
  <c r="BA26" i="1" s="1"/>
  <c r="F26" i="1"/>
  <c r="E26" i="1"/>
  <c r="AY26" i="1" s="1"/>
  <c r="D26" i="1"/>
  <c r="C26" i="1"/>
  <c r="B26" i="1"/>
  <c r="CM25" i="1"/>
  <c r="CE25" i="1"/>
  <c r="BZ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AR25" i="1"/>
  <c r="AN25" i="1"/>
  <c r="AM25" i="1"/>
  <c r="AL25" i="1"/>
  <c r="AK25" i="1"/>
  <c r="AJ25" i="1"/>
  <c r="AI25" i="1"/>
  <c r="AH25" i="1"/>
  <c r="CA25" i="1" s="1"/>
  <c r="AG25" i="1"/>
  <c r="AE25" i="1"/>
  <c r="AD25" i="1"/>
  <c r="AC25" i="1"/>
  <c r="L25" i="1"/>
  <c r="J25" i="1"/>
  <c r="I25" i="1"/>
  <c r="H25" i="1"/>
  <c r="BB25" i="1" s="1"/>
  <c r="G25" i="1"/>
  <c r="F25" i="1"/>
  <c r="AZ25" i="1" s="1"/>
  <c r="E25" i="1"/>
  <c r="D25" i="1"/>
  <c r="AX25" i="1" s="1"/>
  <c r="C25" i="1"/>
  <c r="B25" i="1"/>
  <c r="AV25" i="1" s="1"/>
  <c r="CM24" i="1"/>
  <c r="CE24" i="1"/>
  <c r="CA24" i="1"/>
  <c r="BW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B24" i="1"/>
  <c r="AZ24" i="1"/>
  <c r="AX24" i="1"/>
  <c r="AS24" i="1"/>
  <c r="AO24" i="1"/>
  <c r="AM24" i="1"/>
  <c r="AL24" i="1"/>
  <c r="AK24" i="1"/>
  <c r="AJ24" i="1"/>
  <c r="AI24" i="1"/>
  <c r="AH24" i="1"/>
  <c r="AG24" i="1"/>
  <c r="BZ24" i="1" s="1"/>
  <c r="AE24" i="1"/>
  <c r="AD24" i="1"/>
  <c r="AC24" i="1"/>
  <c r="BV24" i="1" s="1"/>
  <c r="J24" i="1"/>
  <c r="I24" i="1"/>
  <c r="H24" i="1"/>
  <c r="G24" i="1"/>
  <c r="BA24" i="1" s="1"/>
  <c r="F24" i="1"/>
  <c r="E24" i="1"/>
  <c r="AY24" i="1" s="1"/>
  <c r="D24" i="1"/>
  <c r="C24" i="1"/>
  <c r="B24" i="1"/>
  <c r="AV24" i="1" s="1"/>
  <c r="CM23" i="1"/>
  <c r="BX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AY23" i="1"/>
  <c r="AT23" i="1"/>
  <c r="AP23" i="1"/>
  <c r="AM23" i="1"/>
  <c r="AL23" i="1"/>
  <c r="CE23" i="1" s="1"/>
  <c r="AK23" i="1"/>
  <c r="AJ23" i="1"/>
  <c r="AI23" i="1"/>
  <c r="AH23" i="1"/>
  <c r="CA23" i="1" s="1"/>
  <c r="AG23" i="1"/>
  <c r="AE23" i="1"/>
  <c r="AD23" i="1"/>
  <c r="BW23" i="1" s="1"/>
  <c r="AC23" i="1"/>
  <c r="L23" i="1"/>
  <c r="J23" i="1"/>
  <c r="I23" i="1"/>
  <c r="H23" i="1"/>
  <c r="BB23" i="1" s="1"/>
  <c r="G23" i="1"/>
  <c r="F23" i="1"/>
  <c r="AZ23" i="1" s="1"/>
  <c r="E23" i="1"/>
  <c r="D23" i="1"/>
  <c r="AX23" i="1" s="1"/>
  <c r="C23" i="1"/>
  <c r="B23" i="1"/>
  <c r="AV23" i="1" s="1"/>
  <c r="CE22" i="1"/>
  <c r="BZ22" i="1"/>
  <c r="BW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B22" i="1"/>
  <c r="AZ22" i="1"/>
  <c r="AV22" i="1"/>
  <c r="AN22" i="1"/>
  <c r="AN70" i="1" s="1"/>
  <c r="AL22" i="1"/>
  <c r="AL70" i="1" s="1"/>
  <c r="CE70" i="1" s="1"/>
  <c r="AK22" i="1"/>
  <c r="AK70" i="1" s="1"/>
  <c r="CD70" i="1" s="1"/>
  <c r="AJ22" i="1"/>
  <c r="AJ70" i="1" s="1"/>
  <c r="AI22" i="1"/>
  <c r="AG22" i="1"/>
  <c r="AG70" i="1" s="1"/>
  <c r="AE22" i="1"/>
  <c r="AD22" i="1"/>
  <c r="AD70" i="1" s="1"/>
  <c r="BW70" i="1" s="1"/>
  <c r="AC22" i="1"/>
  <c r="BV26" i="1" s="1"/>
  <c r="H22" i="1"/>
  <c r="G22" i="1"/>
  <c r="BA25" i="1" s="1"/>
  <c r="F22" i="1"/>
  <c r="E22" i="1"/>
  <c r="AY25" i="1" s="1"/>
  <c r="D22" i="1"/>
  <c r="AX26" i="1" s="1"/>
  <c r="C22" i="1"/>
  <c r="AW22" i="1" s="1"/>
  <c r="B22" i="1"/>
  <c r="CC21" i="1"/>
  <c r="BU21" i="1"/>
  <c r="BQ21" i="1"/>
  <c r="AV21" i="1"/>
  <c r="AL21" i="1"/>
  <c r="AK21" i="1"/>
  <c r="AJ21" i="1"/>
  <c r="AI21" i="1"/>
  <c r="AH21" i="1"/>
  <c r="AG21" i="1"/>
  <c r="AE21" i="1"/>
  <c r="AD21" i="1"/>
  <c r="AC21" i="1"/>
  <c r="L21" i="1"/>
  <c r="J21" i="1"/>
  <c r="H21" i="1"/>
  <c r="G21" i="1"/>
  <c r="F21" i="1"/>
  <c r="E21" i="1"/>
  <c r="D21" i="1"/>
  <c r="C21" i="1"/>
  <c r="B21" i="1"/>
  <c r="CE20" i="1"/>
  <c r="CD20" i="1"/>
  <c r="CC20" i="1"/>
  <c r="CB20" i="1"/>
  <c r="CA20" i="1"/>
  <c r="BZ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D20" i="1"/>
  <c r="BB20" i="1"/>
  <c r="BA20" i="1"/>
  <c r="AZ20" i="1"/>
  <c r="AY20" i="1"/>
  <c r="AX20" i="1"/>
  <c r="AW20" i="1"/>
  <c r="AV20" i="1"/>
  <c r="AT20" i="1"/>
  <c r="AS20" i="1"/>
  <c r="AR20" i="1"/>
  <c r="AP20" i="1"/>
  <c r="AO20" i="1"/>
  <c r="AN20" i="1"/>
  <c r="AF20" i="1"/>
  <c r="BY20" i="1" s="1"/>
  <c r="L20" i="1"/>
  <c r="L8" i="1" s="1"/>
  <c r="K20" i="1"/>
  <c r="CE19" i="1"/>
  <c r="CD19" i="1"/>
  <c r="CC19" i="1"/>
  <c r="CB19" i="1"/>
  <c r="CA19" i="1"/>
  <c r="BZ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D19" i="1"/>
  <c r="BB19" i="1"/>
  <c r="BA19" i="1"/>
  <c r="AZ19" i="1"/>
  <c r="AY19" i="1"/>
  <c r="AX19" i="1"/>
  <c r="AW19" i="1"/>
  <c r="AV19" i="1"/>
  <c r="AT19" i="1"/>
  <c r="AT7" i="1" s="1"/>
  <c r="AS19" i="1"/>
  <c r="AS25" i="1" s="1"/>
  <c r="AR19" i="1"/>
  <c r="AQ19" i="1"/>
  <c r="AP19" i="1"/>
  <c r="AP25" i="1" s="1"/>
  <c r="AO19" i="1"/>
  <c r="AO25" i="1" s="1"/>
  <c r="AN19" i="1"/>
  <c r="AF19" i="1"/>
  <c r="L19" i="1"/>
  <c r="K19" i="1"/>
  <c r="CE18" i="1"/>
  <c r="CD18" i="1"/>
  <c r="CC18" i="1"/>
  <c r="CB18" i="1"/>
  <c r="CA18" i="1"/>
  <c r="BZ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D18" i="1"/>
  <c r="BD21" i="1" s="1"/>
  <c r="BB18" i="1"/>
  <c r="BA18" i="1"/>
  <c r="AZ18" i="1"/>
  <c r="AY18" i="1"/>
  <c r="AX18" i="1"/>
  <c r="AW18" i="1"/>
  <c r="AV18" i="1"/>
  <c r="AT18" i="1"/>
  <c r="AT24" i="1" s="1"/>
  <c r="AS18" i="1"/>
  <c r="AR18" i="1"/>
  <c r="AP18" i="1"/>
  <c r="AP24" i="1" s="1"/>
  <c r="AO18" i="1"/>
  <c r="AN18" i="1"/>
  <c r="AN6" i="1" s="1"/>
  <c r="AF18" i="1"/>
  <c r="L18" i="1"/>
  <c r="L6" i="1" s="1"/>
  <c r="CE17" i="1"/>
  <c r="CD17" i="1"/>
  <c r="CD21" i="1" s="1"/>
  <c r="CC17" i="1"/>
  <c r="CB17" i="1"/>
  <c r="CA17" i="1"/>
  <c r="BZ17" i="1"/>
  <c r="BZ21" i="1" s="1"/>
  <c r="BX17" i="1"/>
  <c r="BW17" i="1"/>
  <c r="BV17" i="1"/>
  <c r="BV21" i="1" s="1"/>
  <c r="BU17" i="1"/>
  <c r="BT17" i="1"/>
  <c r="BS17" i="1"/>
  <c r="BR17" i="1"/>
  <c r="BR21" i="1" s="1"/>
  <c r="BQ17" i="1"/>
  <c r="BP17" i="1"/>
  <c r="BO17" i="1"/>
  <c r="BN17" i="1"/>
  <c r="BN21" i="1" s="1"/>
  <c r="BM17" i="1"/>
  <c r="BM21" i="1" s="1"/>
  <c r="BL17" i="1"/>
  <c r="BK17" i="1"/>
  <c r="BJ17" i="1"/>
  <c r="BJ21" i="1" s="1"/>
  <c r="BI17" i="1"/>
  <c r="BH17" i="1"/>
  <c r="BG17" i="1"/>
  <c r="BF17" i="1"/>
  <c r="BF21" i="1" s="1"/>
  <c r="BD17" i="1"/>
  <c r="BB17" i="1"/>
  <c r="BA17" i="1"/>
  <c r="BA21" i="1" s="1"/>
  <c r="AZ17" i="1"/>
  <c r="AY17" i="1"/>
  <c r="AX17" i="1"/>
  <c r="AW17" i="1"/>
  <c r="AW21" i="1" s="1"/>
  <c r="AV17" i="1"/>
  <c r="AT17" i="1"/>
  <c r="AS17" i="1"/>
  <c r="AR17" i="1"/>
  <c r="AR23" i="1" s="1"/>
  <c r="AQ17" i="1"/>
  <c r="AQ23" i="1" s="1"/>
  <c r="AP17" i="1"/>
  <c r="AO17" i="1"/>
  <c r="AN17" i="1"/>
  <c r="AN23" i="1" s="1"/>
  <c r="AF17" i="1"/>
  <c r="AF21" i="1" s="1"/>
  <c r="L17" i="1"/>
  <c r="CM16" i="1"/>
  <c r="CE16" i="1"/>
  <c r="CD16" i="1"/>
  <c r="CC16" i="1"/>
  <c r="CB16" i="1"/>
  <c r="CB21" i="1" s="1"/>
  <c r="CA16" i="1"/>
  <c r="CA21" i="1" s="1"/>
  <c r="BZ16" i="1"/>
  <c r="BX16" i="1"/>
  <c r="BX21" i="1" s="1"/>
  <c r="BW16" i="1"/>
  <c r="BW21" i="1" s="1"/>
  <c r="BV16" i="1"/>
  <c r="BU16" i="1"/>
  <c r="BT16" i="1"/>
  <c r="BS16" i="1"/>
  <c r="BS21" i="1" s="1"/>
  <c r="BR16" i="1"/>
  <c r="BQ16" i="1"/>
  <c r="BP16" i="1"/>
  <c r="BP21" i="1" s="1"/>
  <c r="BO16" i="1"/>
  <c r="BO21" i="1" s="1"/>
  <c r="BN16" i="1"/>
  <c r="BM16" i="1"/>
  <c r="BL16" i="1"/>
  <c r="BK16" i="1"/>
  <c r="BK21" i="1" s="1"/>
  <c r="BJ16" i="1"/>
  <c r="BI16" i="1"/>
  <c r="BI21" i="1" s="1"/>
  <c r="BH16" i="1"/>
  <c r="BH21" i="1" s="1"/>
  <c r="BG16" i="1"/>
  <c r="BG21" i="1" s="1"/>
  <c r="BF16" i="1"/>
  <c r="BD16" i="1"/>
  <c r="BB16" i="1"/>
  <c r="BA16" i="1"/>
  <c r="AZ16" i="1"/>
  <c r="AZ21" i="1" s="1"/>
  <c r="AY16" i="1"/>
  <c r="AX16" i="1"/>
  <c r="AX21" i="1" s="1"/>
  <c r="AW16" i="1"/>
  <c r="AV16" i="1"/>
  <c r="AT16" i="1"/>
  <c r="AS16" i="1"/>
  <c r="AR16" i="1"/>
  <c r="AQ16" i="1"/>
  <c r="AP16" i="1"/>
  <c r="AP22" i="1" s="1"/>
  <c r="AP70" i="1" s="1"/>
  <c r="AO16" i="1"/>
  <c r="AO22" i="1" s="1"/>
  <c r="AO70" i="1" s="1"/>
  <c r="AN16" i="1"/>
  <c r="AM16" i="1"/>
  <c r="AM110" i="1" s="1"/>
  <c r="AF16" i="1"/>
  <c r="AF65" i="1" s="1"/>
  <c r="L16" i="1"/>
  <c r="I16" i="1"/>
  <c r="BT15" i="1"/>
  <c r="BL15" i="1"/>
  <c r="BG15" i="1"/>
  <c r="G15" i="1"/>
  <c r="F15" i="1"/>
  <c r="E15" i="1"/>
  <c r="D15" i="1"/>
  <c r="C15" i="1"/>
  <c r="B15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A14" i="1"/>
  <c r="AZ14" i="1"/>
  <c r="AY14" i="1"/>
  <c r="AX14" i="1"/>
  <c r="AW14" i="1"/>
  <c r="AV14" i="1"/>
  <c r="AT14" i="1"/>
  <c r="AS14" i="1"/>
  <c r="AS8" i="1" s="1"/>
  <c r="AR14" i="1"/>
  <c r="AP14" i="1"/>
  <c r="AO14" i="1"/>
  <c r="AN14" i="1"/>
  <c r="AF14" i="1"/>
  <c r="AF8" i="1" s="1"/>
  <c r="L14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A13" i="1"/>
  <c r="AZ13" i="1"/>
  <c r="AY13" i="1"/>
  <c r="AX13" i="1"/>
  <c r="AW13" i="1"/>
  <c r="AV13" i="1"/>
  <c r="AT13" i="1"/>
  <c r="AS13" i="1"/>
  <c r="AR13" i="1"/>
  <c r="AQ13" i="1"/>
  <c r="AQ7" i="1" s="1"/>
  <c r="AP13" i="1"/>
  <c r="AO13" i="1"/>
  <c r="AO7" i="1" s="1"/>
  <c r="AN13" i="1"/>
  <c r="AF13" i="1"/>
  <c r="L13" i="1"/>
  <c r="BU12" i="1"/>
  <c r="BT12" i="1"/>
  <c r="BS12" i="1"/>
  <c r="BR12" i="1"/>
  <c r="BQ12" i="1"/>
  <c r="BP12" i="1"/>
  <c r="BO12" i="1"/>
  <c r="BO15" i="1" s="1"/>
  <c r="BN12" i="1"/>
  <c r="BM12" i="1"/>
  <c r="BL12" i="1"/>
  <c r="BK12" i="1"/>
  <c r="BJ12" i="1"/>
  <c r="BI12" i="1"/>
  <c r="BH12" i="1"/>
  <c r="BG12" i="1"/>
  <c r="BF12" i="1"/>
  <c r="BB12" i="1"/>
  <c r="BA12" i="1"/>
  <c r="AZ12" i="1"/>
  <c r="AY12" i="1"/>
  <c r="AX12" i="1"/>
  <c r="AW12" i="1"/>
  <c r="AV12" i="1"/>
  <c r="AT12" i="1"/>
  <c r="AS12" i="1"/>
  <c r="AR12" i="1"/>
  <c r="AP12" i="1"/>
  <c r="AO12" i="1"/>
  <c r="AN12" i="1"/>
  <c r="AF12" i="1"/>
  <c r="K12" i="1" s="1"/>
  <c r="K10" i="1" s="1"/>
  <c r="L12" i="1"/>
  <c r="BX11" i="1"/>
  <c r="BU11" i="1"/>
  <c r="BT11" i="1"/>
  <c r="BS11" i="1"/>
  <c r="BR11" i="1"/>
  <c r="BQ11" i="1"/>
  <c r="BP11" i="1"/>
  <c r="BO11" i="1"/>
  <c r="BN11" i="1"/>
  <c r="BN15" i="1" s="1"/>
  <c r="BM11" i="1"/>
  <c r="BL11" i="1"/>
  <c r="BK11" i="1"/>
  <c r="BJ11" i="1"/>
  <c r="BJ15" i="1" s="1"/>
  <c r="BI11" i="1"/>
  <c r="BH11" i="1"/>
  <c r="BG11" i="1"/>
  <c r="BF11" i="1"/>
  <c r="BF15" i="1" s="1"/>
  <c r="BA11" i="1"/>
  <c r="BA15" i="1" s="1"/>
  <c r="AZ11" i="1"/>
  <c r="AY11" i="1"/>
  <c r="AX11" i="1"/>
  <c r="AX15" i="1" s="1"/>
  <c r="AW11" i="1"/>
  <c r="AW15" i="1" s="1"/>
  <c r="AV11" i="1"/>
  <c r="AT11" i="1"/>
  <c r="AT5" i="1" s="1"/>
  <c r="AS11" i="1"/>
  <c r="AR11" i="1"/>
  <c r="AR5" i="1" s="1"/>
  <c r="AP11" i="1"/>
  <c r="AP5" i="1" s="1"/>
  <c r="AO11" i="1"/>
  <c r="AN11" i="1"/>
  <c r="AN5" i="1" s="1"/>
  <c r="AF11" i="1"/>
  <c r="L11" i="1"/>
  <c r="CM10" i="1"/>
  <c r="CM103" i="1" s="1"/>
  <c r="CM109" i="1" s="1"/>
  <c r="BU10" i="1"/>
  <c r="BT10" i="1"/>
  <c r="BS10" i="1"/>
  <c r="BS15" i="1" s="1"/>
  <c r="BR10" i="1"/>
  <c r="BQ10" i="1"/>
  <c r="BP10" i="1"/>
  <c r="BP15" i="1" s="1"/>
  <c r="BO10" i="1"/>
  <c r="BN10" i="1"/>
  <c r="BM10" i="1"/>
  <c r="BL10" i="1"/>
  <c r="BK10" i="1"/>
  <c r="BK15" i="1" s="1"/>
  <c r="BJ10" i="1"/>
  <c r="BI10" i="1"/>
  <c r="BH10" i="1"/>
  <c r="BH15" i="1" s="1"/>
  <c r="BG10" i="1"/>
  <c r="BF10" i="1"/>
  <c r="BA10" i="1"/>
  <c r="AZ10" i="1"/>
  <c r="AZ15" i="1" s="1"/>
  <c r="AY10" i="1"/>
  <c r="AY15" i="1" s="1"/>
  <c r="AX10" i="1"/>
  <c r="AW10" i="1"/>
  <c r="AV10" i="1"/>
  <c r="AO10" i="1"/>
  <c r="AN10" i="1"/>
  <c r="AM10" i="1"/>
  <c r="AM103" i="1" s="1"/>
  <c r="AM109" i="1" s="1"/>
  <c r="AL10" i="1"/>
  <c r="CE10" i="1" s="1"/>
  <c r="AK10" i="1"/>
  <c r="AK15" i="1" s="1"/>
  <c r="AJ10" i="1"/>
  <c r="AJ15" i="1" s="1"/>
  <c r="AI10" i="1"/>
  <c r="AS10" i="1" s="1"/>
  <c r="AS4" i="1" s="1"/>
  <c r="AH10" i="1"/>
  <c r="CA10" i="1" s="1"/>
  <c r="AG10" i="1"/>
  <c r="AG4" i="1" s="1"/>
  <c r="AF10" i="1"/>
  <c r="BY13" i="1" s="1"/>
  <c r="AE10" i="1"/>
  <c r="AE15" i="1" s="1"/>
  <c r="AD10" i="1"/>
  <c r="BW12" i="1" s="1"/>
  <c r="AC10" i="1"/>
  <c r="BV10" i="1" s="1"/>
  <c r="J10" i="1"/>
  <c r="BD10" i="1" s="1"/>
  <c r="I10" i="1"/>
  <c r="BC11" i="1" s="1"/>
  <c r="H10" i="1"/>
  <c r="BB10" i="1" s="1"/>
  <c r="CM8" i="1"/>
  <c r="AT8" i="1"/>
  <c r="AP8" i="1"/>
  <c r="AO8" i="1"/>
  <c r="AM8" i="1"/>
  <c r="AL8" i="1"/>
  <c r="AK8" i="1"/>
  <c r="AJ8" i="1"/>
  <c r="AI8" i="1"/>
  <c r="AH8" i="1"/>
  <c r="AG8" i="1"/>
  <c r="AE8" i="1"/>
  <c r="AD8" i="1"/>
  <c r="AC8" i="1"/>
  <c r="K8" i="1"/>
  <c r="J8" i="1"/>
  <c r="I8" i="1"/>
  <c r="H8" i="1"/>
  <c r="G8" i="1"/>
  <c r="F8" i="1"/>
  <c r="E8" i="1"/>
  <c r="D8" i="1"/>
  <c r="C8" i="1"/>
  <c r="B8" i="1"/>
  <c r="CM7" i="1"/>
  <c r="AR7" i="1"/>
  <c r="AN7" i="1"/>
  <c r="AM7" i="1"/>
  <c r="AL7" i="1"/>
  <c r="AK7" i="1"/>
  <c r="AJ7" i="1"/>
  <c r="AI7" i="1"/>
  <c r="AH7" i="1"/>
  <c r="AG7" i="1"/>
  <c r="AF7" i="1"/>
  <c r="AE7" i="1"/>
  <c r="AD7" i="1"/>
  <c r="AC7" i="1"/>
  <c r="L7" i="1"/>
  <c r="K7" i="1"/>
  <c r="J7" i="1"/>
  <c r="I7" i="1"/>
  <c r="H7" i="1"/>
  <c r="G7" i="1"/>
  <c r="F7" i="1"/>
  <c r="E7" i="1"/>
  <c r="D7" i="1"/>
  <c r="C7" i="1"/>
  <c r="B7" i="1"/>
  <c r="CM6" i="1"/>
  <c r="AT6" i="1"/>
  <c r="AS6" i="1"/>
  <c r="AP6" i="1"/>
  <c r="AO6" i="1"/>
  <c r="AM6" i="1"/>
  <c r="AL6" i="1"/>
  <c r="AK6" i="1"/>
  <c r="AJ6" i="1"/>
  <c r="AI6" i="1"/>
  <c r="AH6" i="1"/>
  <c r="AG6" i="1"/>
  <c r="AE6" i="1"/>
  <c r="AD6" i="1"/>
  <c r="AC6" i="1"/>
  <c r="J6" i="1"/>
  <c r="I6" i="1"/>
  <c r="H6" i="1"/>
  <c r="G6" i="1"/>
  <c r="F6" i="1"/>
  <c r="E6" i="1"/>
  <c r="D6" i="1"/>
  <c r="C6" i="1"/>
  <c r="B6" i="1"/>
  <c r="CM5" i="1"/>
  <c r="AS5" i="1"/>
  <c r="AO5" i="1"/>
  <c r="AM5" i="1"/>
  <c r="AL5" i="1"/>
  <c r="AK5" i="1"/>
  <c r="AJ5" i="1"/>
  <c r="AI5" i="1"/>
  <c r="AH5" i="1"/>
  <c r="AG5" i="1"/>
  <c r="AF5" i="1"/>
  <c r="AE5" i="1"/>
  <c r="AD5" i="1"/>
  <c r="AC5" i="1"/>
  <c r="L5" i="1"/>
  <c r="J5" i="1"/>
  <c r="I5" i="1"/>
  <c r="H5" i="1"/>
  <c r="G5" i="1"/>
  <c r="F5" i="1"/>
  <c r="E5" i="1"/>
  <c r="D5" i="1"/>
  <c r="C5" i="1"/>
  <c r="B5" i="1"/>
  <c r="AN4" i="1"/>
  <c r="AM4" i="1"/>
  <c r="AK4" i="1"/>
  <c r="AJ4" i="1"/>
  <c r="AI4" i="1"/>
  <c r="AE4" i="1"/>
  <c r="AC4" i="1"/>
  <c r="J4" i="1"/>
  <c r="I4" i="1"/>
  <c r="H4" i="1"/>
  <c r="G4" i="1"/>
  <c r="F4" i="1"/>
  <c r="E4" i="1"/>
  <c r="D4" i="1"/>
  <c r="C4" i="1"/>
  <c r="B4" i="1"/>
  <c r="BC2" i="1"/>
  <c r="BB2" i="1"/>
  <c r="A1" i="1"/>
  <c r="AP99" i="1" l="1"/>
  <c r="AL4" i="1"/>
  <c r="BY10" i="1"/>
  <c r="CC13" i="1"/>
  <c r="BB14" i="1"/>
  <c r="CC23" i="1"/>
  <c r="CC26" i="1"/>
  <c r="CA32" i="1"/>
  <c r="AF35" i="1"/>
  <c r="AE97" i="1"/>
  <c r="I99" i="1"/>
  <c r="AK99" i="1"/>
  <c r="G100" i="1"/>
  <c r="AD100" i="1"/>
  <c r="CJ108" i="1"/>
  <c r="H119" i="1"/>
  <c r="CC10" i="1"/>
  <c r="BB11" i="1"/>
  <c r="BB15" i="1" s="1"/>
  <c r="CE13" i="1"/>
  <c r="BD14" i="1"/>
  <c r="BY16" i="1"/>
  <c r="CD24" i="1"/>
  <c r="CC28" i="1"/>
  <c r="CC31" i="1"/>
  <c r="J33" i="1"/>
  <c r="BD33" i="1" s="1"/>
  <c r="H100" i="1"/>
  <c r="K106" i="1"/>
  <c r="F100" i="1"/>
  <c r="AR107" i="1"/>
  <c r="AR100" i="1" s="1"/>
  <c r="AS108" i="1"/>
  <c r="AS101" i="1" s="1"/>
  <c r="AQ111" i="1"/>
  <c r="AQ97" i="1" s="1"/>
  <c r="AT115" i="1"/>
  <c r="AT101" i="1" s="1"/>
  <c r="CB11" i="1"/>
  <c r="BV12" i="1"/>
  <c r="BY14" i="1"/>
  <c r="BD28" i="1"/>
  <c r="AL34" i="1"/>
  <c r="G63" i="1"/>
  <c r="AT73" i="1"/>
  <c r="AA83" i="1"/>
  <c r="AB83" i="1" s="1"/>
  <c r="BU83" i="1" s="1"/>
  <c r="H98" i="1"/>
  <c r="AJ109" i="1"/>
  <c r="CK109" i="1" s="1"/>
  <c r="AQ98" i="1"/>
  <c r="AR113" i="1"/>
  <c r="CM4" i="1"/>
  <c r="BY11" i="1"/>
  <c r="CC12" i="1"/>
  <c r="BB13" i="1"/>
  <c r="CC14" i="1"/>
  <c r="H15" i="1"/>
  <c r="J131" i="1"/>
  <c r="AJ97" i="1"/>
  <c r="I98" i="1"/>
  <c r="AL100" i="1"/>
  <c r="K113" i="1"/>
  <c r="K99" i="1" s="1"/>
  <c r="L114" i="1"/>
  <c r="L100" i="1" s="1"/>
  <c r="AS114" i="1"/>
  <c r="AC122" i="1"/>
  <c r="BD13" i="1"/>
  <c r="CD14" i="1"/>
  <c r="AD15" i="1"/>
  <c r="BY17" i="1"/>
  <c r="CC25" i="1"/>
  <c r="I40" i="1"/>
  <c r="BC40" i="1" s="1"/>
  <c r="CM53" i="1"/>
  <c r="AG96" i="1"/>
  <c r="I97" i="1"/>
  <c r="F99" i="1"/>
  <c r="CM101" i="1"/>
  <c r="K105" i="1"/>
  <c r="AQ108" i="1"/>
  <c r="AQ101" i="1" s="1"/>
  <c r="H110" i="1"/>
  <c r="H116" i="1" s="1"/>
  <c r="CI116" i="1" s="1"/>
  <c r="L113" i="1"/>
  <c r="L99" i="1" s="1"/>
  <c r="AJ99" i="1"/>
  <c r="CI113" i="1"/>
  <c r="AC120" i="1"/>
  <c r="F118" i="1"/>
  <c r="AQ10" i="1"/>
  <c r="AQ4" i="1" s="1"/>
  <c r="BR15" i="1"/>
  <c r="BV13" i="1"/>
  <c r="CC22" i="1"/>
  <c r="CD25" i="1"/>
  <c r="CC32" i="1"/>
  <c r="AH33" i="1"/>
  <c r="AH34" i="1" s="1"/>
  <c r="BC35" i="1"/>
  <c r="AE98" i="1"/>
  <c r="AG99" i="1"/>
  <c r="AD121" i="1"/>
  <c r="AK120" i="1"/>
  <c r="BW14" i="1"/>
  <c r="AM15" i="1"/>
  <c r="AM22" i="1"/>
  <c r="AM70" i="1" s="1"/>
  <c r="BC38" i="1"/>
  <c r="BJ63" i="1"/>
  <c r="AI73" i="1"/>
  <c r="AJ78" i="1"/>
  <c r="H99" i="1"/>
  <c r="CM99" i="1"/>
  <c r="AL101" i="1"/>
  <c r="AS105" i="1"/>
  <c r="F121" i="1"/>
  <c r="H122" i="1"/>
  <c r="F120" i="1"/>
  <c r="AN60" i="1"/>
  <c r="Z63" i="1"/>
  <c r="AC124" i="1"/>
  <c r="BS61" i="1"/>
  <c r="AB133" i="1"/>
  <c r="AC118" i="1"/>
  <c r="BG84" i="1"/>
  <c r="AP129" i="1"/>
  <c r="R63" i="1"/>
  <c r="X61" i="1"/>
  <c r="BQ61" i="1" s="1"/>
  <c r="BW61" i="1"/>
  <c r="AP125" i="1"/>
  <c r="AP118" i="1" s="1"/>
  <c r="AD129" i="1"/>
  <c r="AD122" i="1" s="1"/>
  <c r="AG139" i="1"/>
  <c r="AR136" i="1"/>
  <c r="X138" i="1"/>
  <c r="N85" i="1"/>
  <c r="T134" i="1"/>
  <c r="AP135" i="1"/>
  <c r="AA60" i="1"/>
  <c r="AE61" i="1"/>
  <c r="AF61" i="1" s="1"/>
  <c r="BK62" i="1"/>
  <c r="AR127" i="1"/>
  <c r="AR120" i="1" s="1"/>
  <c r="X134" i="1"/>
  <c r="X137" i="1"/>
  <c r="BO61" i="1"/>
  <c r="AP128" i="1"/>
  <c r="AR130" i="1"/>
  <c r="AB137" i="1"/>
  <c r="AO137" i="1" s="1"/>
  <c r="AF60" i="1"/>
  <c r="O62" i="1"/>
  <c r="BH62" i="1" s="1"/>
  <c r="AR126" i="1"/>
  <c r="AR119" i="1" s="1"/>
  <c r="L130" i="1"/>
  <c r="AN138" i="1"/>
  <c r="J15" i="1"/>
  <c r="BD11" i="1"/>
  <c r="CB14" i="1"/>
  <c r="CB12" i="1"/>
  <c r="CB13" i="1"/>
  <c r="CB10" i="1"/>
  <c r="CA11" i="1"/>
  <c r="CA15" i="1" s="1"/>
  <c r="BY12" i="1"/>
  <c r="BW13" i="1"/>
  <c r="BV14" i="1"/>
  <c r="AC15" i="1"/>
  <c r="AF24" i="1"/>
  <c r="K18" i="1"/>
  <c r="BY18" i="1"/>
  <c r="AQ18" i="1"/>
  <c r="AF6" i="1"/>
  <c r="BX26" i="1"/>
  <c r="AM53" i="1"/>
  <c r="L24" i="1"/>
  <c r="AM96" i="1"/>
  <c r="AM116" i="1"/>
  <c r="L110" i="1"/>
  <c r="AD4" i="1"/>
  <c r="AS7" i="1"/>
  <c r="CD10" i="1"/>
  <c r="L10" i="1"/>
  <c r="AT10" i="1"/>
  <c r="AT4" i="1" s="1"/>
  <c r="BC10" i="1"/>
  <c r="CD11" i="1"/>
  <c r="AQ12" i="1"/>
  <c r="CA12" i="1"/>
  <c r="BZ13" i="1"/>
  <c r="CE21" i="1"/>
  <c r="AR26" i="1"/>
  <c r="AR8" i="1"/>
  <c r="AW24" i="1"/>
  <c r="AF25" i="1"/>
  <c r="I131" i="1"/>
  <c r="BC32" i="1"/>
  <c r="BC29" i="1"/>
  <c r="BC30" i="1"/>
  <c r="I22" i="1"/>
  <c r="BC24" i="1" s="1"/>
  <c r="I33" i="1"/>
  <c r="BC31" i="1"/>
  <c r="BC28" i="1"/>
  <c r="AH57" i="1"/>
  <c r="CA33" i="1"/>
  <c r="AR33" i="1"/>
  <c r="AH79" i="1"/>
  <c r="AO87" i="1"/>
  <c r="AY41" i="1"/>
  <c r="BH41" i="1"/>
  <c r="BP41" i="1"/>
  <c r="BX41" i="1"/>
  <c r="BZ12" i="1"/>
  <c r="AL103" i="1"/>
  <c r="AL15" i="1"/>
  <c r="AV15" i="1"/>
  <c r="BM15" i="1"/>
  <c r="BU15" i="1"/>
  <c r="CE11" i="1"/>
  <c r="CA13" i="1"/>
  <c r="BZ14" i="1"/>
  <c r="AG15" i="1"/>
  <c r="CM110" i="1"/>
  <c r="CM43" i="1"/>
  <c r="CM22" i="1"/>
  <c r="CM70" i="1" s="1"/>
  <c r="BC26" i="1"/>
  <c r="AQ31" i="1"/>
  <c r="AQ25" i="1" s="1"/>
  <c r="BO41" i="1"/>
  <c r="BA76" i="1"/>
  <c r="AO4" i="1"/>
  <c r="BX13" i="1"/>
  <c r="BX14" i="1"/>
  <c r="BX12" i="1"/>
  <c r="BW10" i="1"/>
  <c r="BV11" i="1"/>
  <c r="CD12" i="1"/>
  <c r="AQ14" i="1"/>
  <c r="CA14" i="1"/>
  <c r="AH15" i="1"/>
  <c r="AY21" i="1"/>
  <c r="AR6" i="1"/>
  <c r="AE70" i="1"/>
  <c r="BX25" i="1"/>
  <c r="BX24" i="1"/>
  <c r="BX22" i="1"/>
  <c r="AW25" i="1"/>
  <c r="CB26" i="1"/>
  <c r="AF28" i="1"/>
  <c r="BY32" i="1" s="1"/>
  <c r="BA50" i="1"/>
  <c r="BA48" i="1"/>
  <c r="BA49" i="1"/>
  <c r="AX49" i="1"/>
  <c r="AH4" i="1"/>
  <c r="AF15" i="1"/>
  <c r="BX10" i="1"/>
  <c r="BW11" i="1"/>
  <c r="BD12" i="1"/>
  <c r="BD15" i="1" s="1"/>
  <c r="CE12" i="1"/>
  <c r="CD13" i="1"/>
  <c r="AI15" i="1"/>
  <c r="K17" i="1"/>
  <c r="K5" i="1" s="1"/>
  <c r="AF23" i="1"/>
  <c r="AW26" i="1"/>
  <c r="CA22" i="1"/>
  <c r="CA26" i="1"/>
  <c r="AH70" i="1"/>
  <c r="I81" i="1"/>
  <c r="BC83" i="1" s="1"/>
  <c r="I63" i="1"/>
  <c r="BC61" i="1"/>
  <c r="BC60" i="1"/>
  <c r="BC59" i="1"/>
  <c r="BI41" i="1"/>
  <c r="BQ41" i="1"/>
  <c r="L40" i="1"/>
  <c r="AJ41" i="1"/>
  <c r="CC40" i="1"/>
  <c r="CB50" i="1"/>
  <c r="BZ10" i="1"/>
  <c r="AR10" i="1"/>
  <c r="AR4" i="1" s="1"/>
  <c r="BY15" i="1"/>
  <c r="BC20" i="1"/>
  <c r="I21" i="1"/>
  <c r="BC19" i="1"/>
  <c r="BC16" i="1"/>
  <c r="BC17" i="1"/>
  <c r="BC18" i="1"/>
  <c r="AI70" i="1"/>
  <c r="CB25" i="1"/>
  <c r="CB22" i="1"/>
  <c r="AT87" i="1"/>
  <c r="CC41" i="1"/>
  <c r="BC14" i="1"/>
  <c r="BC12" i="1"/>
  <c r="BC13" i="1"/>
  <c r="AP10" i="1"/>
  <c r="AP4" i="1" s="1"/>
  <c r="BI15" i="1"/>
  <c r="BQ15" i="1"/>
  <c r="BZ11" i="1"/>
  <c r="CE14" i="1"/>
  <c r="I15" i="1"/>
  <c r="L65" i="1"/>
  <c r="L69" i="1" s="1"/>
  <c r="L4" i="1"/>
  <c r="BB21" i="1"/>
  <c r="BL21" i="1"/>
  <c r="BT21" i="1"/>
  <c r="AN26" i="1"/>
  <c r="AN8" i="1"/>
  <c r="BA23" i="1"/>
  <c r="BA22" i="1"/>
  <c r="AW23" i="1"/>
  <c r="CB23" i="1"/>
  <c r="CB24" i="1"/>
  <c r="K23" i="1"/>
  <c r="K25" i="1"/>
  <c r="AD79" i="1"/>
  <c r="AD57" i="1"/>
  <c r="BW57" i="1" s="1"/>
  <c r="BW33" i="1"/>
  <c r="BD41" i="1"/>
  <c r="BU41" i="1"/>
  <c r="BB48" i="1"/>
  <c r="BB49" i="1"/>
  <c r="AP7" i="1"/>
  <c r="CC11" i="1"/>
  <c r="K16" i="1"/>
  <c r="AM21" i="1"/>
  <c r="AK53" i="1"/>
  <c r="AT28" i="1"/>
  <c r="CD29" i="1"/>
  <c r="AQ30" i="1"/>
  <c r="AQ24" i="1" s="1"/>
  <c r="CD32" i="1"/>
  <c r="AG57" i="1"/>
  <c r="AG79" i="1"/>
  <c r="AN87" i="1"/>
  <c r="BW41" i="1"/>
  <c r="AY47" i="1"/>
  <c r="BB44" i="1"/>
  <c r="BB47" i="1" s="1"/>
  <c r="AE47" i="1"/>
  <c r="AD48" i="1"/>
  <c r="CE54" i="1"/>
  <c r="AL75" i="1"/>
  <c r="CE56" i="1"/>
  <c r="CE53" i="1"/>
  <c r="D57" i="1"/>
  <c r="AX57" i="1" s="1"/>
  <c r="N63" i="1"/>
  <c r="O60" i="1"/>
  <c r="BG60" i="1"/>
  <c r="BG63" i="1" s="1"/>
  <c r="BL62" i="1"/>
  <c r="T62" i="1"/>
  <c r="BM62" i="1" s="1"/>
  <c r="AH65" i="1"/>
  <c r="CA46" i="1"/>
  <c r="CA43" i="1"/>
  <c r="AP43" i="1"/>
  <c r="CB47" i="1"/>
  <c r="BD44" i="1"/>
  <c r="CE44" i="1"/>
  <c r="BW45" i="1"/>
  <c r="F47" i="1"/>
  <c r="F49" i="1"/>
  <c r="AZ49" i="1" s="1"/>
  <c r="AX50" i="1"/>
  <c r="BX50" i="1"/>
  <c r="B75" i="1"/>
  <c r="AV55" i="1"/>
  <c r="B58" i="1"/>
  <c r="AV53" i="1"/>
  <c r="AZ55" i="1"/>
  <c r="BX61" i="1"/>
  <c r="BV67" i="1"/>
  <c r="BV66" i="1"/>
  <c r="AP65" i="1"/>
  <c r="BV65" i="1"/>
  <c r="BV69" i="1" s="1"/>
  <c r="BV68" i="1"/>
  <c r="AC70" i="1"/>
  <c r="BX71" i="1"/>
  <c r="D80" i="1"/>
  <c r="AX75" i="1"/>
  <c r="AX80" i="1" s="1"/>
  <c r="D70" i="1"/>
  <c r="AX76" i="1"/>
  <c r="AX77" i="1"/>
  <c r="BY65" i="1"/>
  <c r="BY66" i="1"/>
  <c r="AF69" i="1"/>
  <c r="BY67" i="1"/>
  <c r="H70" i="1"/>
  <c r="BB70" i="1" s="1"/>
  <c r="BV22" i="1"/>
  <c r="CD22" i="1"/>
  <c r="CA30" i="1"/>
  <c r="C79" i="1"/>
  <c r="AW79" i="1" s="1"/>
  <c r="C57" i="1"/>
  <c r="AW57" i="1" s="1"/>
  <c r="AI79" i="1"/>
  <c r="AI80" i="1" s="1"/>
  <c r="AI57" i="1"/>
  <c r="AI58" i="1" s="1"/>
  <c r="AP87" i="1"/>
  <c r="AI65" i="1"/>
  <c r="CB45" i="1"/>
  <c r="AS43" i="1"/>
  <c r="BA43" i="1"/>
  <c r="CC43" i="1"/>
  <c r="CB46" i="1"/>
  <c r="G47" i="1"/>
  <c r="F48" i="1"/>
  <c r="AZ48" i="1" s="1"/>
  <c r="BW50" i="1"/>
  <c r="AW50" i="1"/>
  <c r="BX51" i="1"/>
  <c r="AV54" i="1"/>
  <c r="BS58" i="1"/>
  <c r="BM57" i="1"/>
  <c r="BM58" i="1" s="1"/>
  <c r="T58" i="1"/>
  <c r="BU57" i="1"/>
  <c r="AB58" i="1"/>
  <c r="V63" i="1"/>
  <c r="W60" i="1"/>
  <c r="BO60" i="1"/>
  <c r="AN62" i="1"/>
  <c r="BS62" i="1"/>
  <c r="BS63" i="1" s="1"/>
  <c r="AA62" i="1"/>
  <c r="AJ65" i="1"/>
  <c r="BY68" i="1"/>
  <c r="BZ70" i="1"/>
  <c r="BZ71" i="1"/>
  <c r="AX22" i="1"/>
  <c r="BV23" i="1"/>
  <c r="CD23" i="1"/>
  <c r="CC24" i="1"/>
  <c r="AT25" i="1"/>
  <c r="AQ32" i="1"/>
  <c r="AJ33" i="1"/>
  <c r="AR87" i="1"/>
  <c r="BA41" i="1"/>
  <c r="BJ41" i="1"/>
  <c r="BR41" i="1"/>
  <c r="CA41" i="1"/>
  <c r="AR40" i="1"/>
  <c r="AR43" i="1"/>
  <c r="BA46" i="1"/>
  <c r="CC46" i="1"/>
  <c r="F50" i="1"/>
  <c r="AZ50" i="1" s="1"/>
  <c r="BW51" i="1"/>
  <c r="AW51" i="1"/>
  <c r="AX54" i="1"/>
  <c r="AX53" i="1"/>
  <c r="AX58" i="1" s="1"/>
  <c r="D58" i="1"/>
  <c r="BW54" i="1"/>
  <c r="BW56" i="1"/>
  <c r="BW53" i="1"/>
  <c r="BW58" i="1" s="1"/>
  <c r="AD75" i="1"/>
  <c r="AP53" i="1"/>
  <c r="CM75" i="1"/>
  <c r="CM80" i="1" s="1"/>
  <c r="CM58" i="1"/>
  <c r="AD81" i="1"/>
  <c r="AP81" i="1" s="1"/>
  <c r="AD87" i="1"/>
  <c r="AD63" i="1"/>
  <c r="BW59" i="1"/>
  <c r="BW60" i="1"/>
  <c r="AX71" i="1"/>
  <c r="AK72" i="1"/>
  <c r="CD72" i="1" s="1"/>
  <c r="BP79" i="1"/>
  <c r="G79" i="1"/>
  <c r="BA79" i="1" s="1"/>
  <c r="W80" i="1"/>
  <c r="AF4" i="1"/>
  <c r="AQ11" i="1"/>
  <c r="AQ5" i="1" s="1"/>
  <c r="AQ20" i="1"/>
  <c r="AQ8" i="1" s="1"/>
  <c r="J22" i="1"/>
  <c r="BD24" i="1" s="1"/>
  <c r="AY22" i="1"/>
  <c r="L28" i="1"/>
  <c r="CM124" i="1"/>
  <c r="CM117" i="1" s="1"/>
  <c r="BD30" i="1"/>
  <c r="E79" i="1"/>
  <c r="AY79" i="1" s="1"/>
  <c r="E57" i="1"/>
  <c r="AC79" i="1"/>
  <c r="AC57" i="1"/>
  <c r="AK33" i="1"/>
  <c r="CB33" i="1"/>
  <c r="AG34" i="1"/>
  <c r="I139" i="1"/>
  <c r="I87" i="1"/>
  <c r="BC39" i="1"/>
  <c r="BC36" i="1"/>
  <c r="AS87" i="1"/>
  <c r="BC37" i="1"/>
  <c r="AS40" i="1"/>
  <c r="BV40" i="1"/>
  <c r="CD67" i="1"/>
  <c r="CD66" i="1"/>
  <c r="CD65" i="1"/>
  <c r="CD68" i="1"/>
  <c r="AK69" i="1"/>
  <c r="BD43" i="1"/>
  <c r="BD47" i="1" s="1"/>
  <c r="CA45" i="1"/>
  <c r="J47" i="1"/>
  <c r="AI48" i="1"/>
  <c r="J49" i="1"/>
  <c r="AY77" i="1"/>
  <c r="AY75" i="1"/>
  <c r="AY80" i="1" s="1"/>
  <c r="AY76" i="1"/>
  <c r="E70" i="1"/>
  <c r="AY70" i="1" s="1"/>
  <c r="CE55" i="1"/>
  <c r="CE57" i="1"/>
  <c r="E87" i="1"/>
  <c r="E81" i="1"/>
  <c r="E63" i="1"/>
  <c r="AY59" i="1"/>
  <c r="AY62" i="1"/>
  <c r="AB60" i="1"/>
  <c r="AO60" i="1" s="1"/>
  <c r="BT60" i="1"/>
  <c r="BK61" i="1"/>
  <c r="S61" i="1"/>
  <c r="H72" i="1"/>
  <c r="BB72" i="1" s="1"/>
  <c r="BB67" i="1"/>
  <c r="BZ72" i="1"/>
  <c r="AK41" i="1"/>
  <c r="AT40" i="1"/>
  <c r="AD65" i="1"/>
  <c r="BW43" i="1"/>
  <c r="BW46" i="1"/>
  <c r="CE43" i="1"/>
  <c r="AL65" i="1"/>
  <c r="CE46" i="1"/>
  <c r="I50" i="1"/>
  <c r="BX48" i="1"/>
  <c r="BB50" i="1"/>
  <c r="AZ51" i="1"/>
  <c r="AZ53" i="1"/>
  <c r="F58" i="1"/>
  <c r="F85" i="1"/>
  <c r="AZ83" i="1"/>
  <c r="AZ82" i="1"/>
  <c r="AZ81" i="1"/>
  <c r="CB71" i="1"/>
  <c r="CC70" i="1"/>
  <c r="CD26" i="1"/>
  <c r="AR28" i="1"/>
  <c r="AE57" i="1"/>
  <c r="AE79" i="1"/>
  <c r="L87" i="1"/>
  <c r="L93" i="1" s="1"/>
  <c r="L81" i="1"/>
  <c r="AE65" i="1"/>
  <c r="BX45" i="1"/>
  <c r="AM43" i="1"/>
  <c r="AM65" i="1" s="1"/>
  <c r="AM69" i="1" s="1"/>
  <c r="BX43" i="1"/>
  <c r="CA44" i="1"/>
  <c r="B48" i="1"/>
  <c r="AL48" i="1"/>
  <c r="CE48" i="1" s="1"/>
  <c r="J50" i="1"/>
  <c r="H51" i="1"/>
  <c r="BB51" i="1" s="1"/>
  <c r="AH53" i="1"/>
  <c r="BU58" i="1"/>
  <c r="BB54" i="1"/>
  <c r="BI57" i="1"/>
  <c r="BI58" i="1" s="1"/>
  <c r="P58" i="1"/>
  <c r="BQ57" i="1"/>
  <c r="BQ58" i="1" s="1"/>
  <c r="X58" i="1"/>
  <c r="AH87" i="1"/>
  <c r="CA60" i="1"/>
  <c r="AH81" i="1"/>
  <c r="CA59" i="1"/>
  <c r="AR59" i="1"/>
  <c r="CA62" i="1"/>
  <c r="CA61" i="1"/>
  <c r="CD63" i="1"/>
  <c r="BA66" i="1"/>
  <c r="BH80" i="1"/>
  <c r="BY19" i="1"/>
  <c r="BZ23" i="1"/>
  <c r="AJ53" i="1"/>
  <c r="AS28" i="1"/>
  <c r="CA28" i="1"/>
  <c r="BD29" i="1"/>
  <c r="CC29" i="1"/>
  <c r="CA31" i="1"/>
  <c r="BD32" i="1"/>
  <c r="AX33" i="1"/>
  <c r="AJ34" i="1"/>
  <c r="AW41" i="1"/>
  <c r="BF41" i="1"/>
  <c r="BN41" i="1"/>
  <c r="CE41" i="1"/>
  <c r="BZ40" i="1"/>
  <c r="BZ41" i="1" s="1"/>
  <c r="L41" i="1"/>
  <c r="AF43" i="1"/>
  <c r="I43" i="1" s="1"/>
  <c r="BA44" i="1"/>
  <c r="CB44" i="1"/>
  <c r="CE45" i="1"/>
  <c r="BX46" i="1"/>
  <c r="AD47" i="1"/>
  <c r="H58" i="1"/>
  <c r="BB53" i="1"/>
  <c r="AX55" i="1"/>
  <c r="BB56" i="1"/>
  <c r="AQ51" i="1"/>
  <c r="AV57" i="1"/>
  <c r="AZ57" i="1"/>
  <c r="K60" i="1"/>
  <c r="AQ60" i="1"/>
  <c r="G69" i="1"/>
  <c r="BA67" i="1"/>
  <c r="BA65" i="1"/>
  <c r="BI69" i="1"/>
  <c r="BQ69" i="1"/>
  <c r="BV71" i="1"/>
  <c r="CD71" i="1"/>
  <c r="BZ73" i="1"/>
  <c r="G71" i="1"/>
  <c r="AP71" i="1"/>
  <c r="AG47" i="1"/>
  <c r="AC48" i="1"/>
  <c r="AC80" i="1"/>
  <c r="BV78" i="1"/>
  <c r="BV76" i="1"/>
  <c r="BV77" i="1"/>
  <c r="BV75" i="1"/>
  <c r="AP75" i="1"/>
  <c r="AS53" i="1"/>
  <c r="AS48" i="1" s="1"/>
  <c r="AY54" i="1"/>
  <c r="BX54" i="1"/>
  <c r="AW55" i="1"/>
  <c r="BV55" i="1"/>
  <c r="BJ57" i="1"/>
  <c r="BJ58" i="1" s="1"/>
  <c r="BR57" i="1"/>
  <c r="BR58" i="1" s="1"/>
  <c r="AC87" i="1"/>
  <c r="BV59" i="1"/>
  <c r="BV62" i="1"/>
  <c r="BV61" i="1"/>
  <c r="CE62" i="1"/>
  <c r="CE63" i="1" s="1"/>
  <c r="AL63" i="1"/>
  <c r="L59" i="1"/>
  <c r="L63" i="1" s="1"/>
  <c r="AV59" i="1"/>
  <c r="BA60" i="1"/>
  <c r="BA63" i="1" s="1"/>
  <c r="AZ61" i="1"/>
  <c r="O61" i="1"/>
  <c r="AV61" i="1"/>
  <c r="P62" i="1"/>
  <c r="BI62" i="1" s="1"/>
  <c r="BW62" i="1"/>
  <c r="AE62" i="1"/>
  <c r="AZ65" i="1"/>
  <c r="AZ69" i="1" s="1"/>
  <c r="F69" i="1"/>
  <c r="AG65" i="1"/>
  <c r="BL69" i="1"/>
  <c r="BT69" i="1"/>
  <c r="AZ68" i="1"/>
  <c r="BW71" i="1"/>
  <c r="CE71" i="1"/>
  <c r="BX73" i="1"/>
  <c r="G75" i="1"/>
  <c r="BA78" i="1" s="1"/>
  <c r="G72" i="1"/>
  <c r="BL87" i="1"/>
  <c r="BL93" i="1" s="1"/>
  <c r="BT87" i="1"/>
  <c r="BT93" i="1" s="1"/>
  <c r="AO81" i="1"/>
  <c r="AS103" i="1"/>
  <c r="AI96" i="1"/>
  <c r="AD120" i="1"/>
  <c r="AE127" i="1"/>
  <c r="AF127" i="1" s="1"/>
  <c r="AP127" i="1"/>
  <c r="AP120" i="1" s="1"/>
  <c r="J85" i="1"/>
  <c r="BD82" i="1"/>
  <c r="BD83" i="1"/>
  <c r="BD81" i="1"/>
  <c r="CB83" i="1"/>
  <c r="K83" i="1"/>
  <c r="AJ83" i="1"/>
  <c r="AS112" i="1"/>
  <c r="AS98" i="1" s="1"/>
  <c r="K112" i="1"/>
  <c r="K98" i="1" s="1"/>
  <c r="AI98" i="1"/>
  <c r="BA54" i="1"/>
  <c r="BA58" i="1" s="1"/>
  <c r="BX55" i="1"/>
  <c r="F87" i="1"/>
  <c r="F63" i="1"/>
  <c r="BC62" i="1"/>
  <c r="AR72" i="1"/>
  <c r="CE73" i="1"/>
  <c r="BU79" i="1"/>
  <c r="BF82" i="1"/>
  <c r="BF81" i="1"/>
  <c r="BF83" i="1"/>
  <c r="M85" i="1"/>
  <c r="BF87" i="1"/>
  <c r="BF93" i="1" s="1"/>
  <c r="U85" i="1"/>
  <c r="BN87" i="1"/>
  <c r="BN93" i="1" s="1"/>
  <c r="BN82" i="1"/>
  <c r="BN81" i="1"/>
  <c r="BV82" i="1"/>
  <c r="BV81" i="1"/>
  <c r="AC85" i="1"/>
  <c r="BV83" i="1"/>
  <c r="BK83" i="1"/>
  <c r="S83" i="1"/>
  <c r="AW53" i="1"/>
  <c r="CB56" i="1"/>
  <c r="AE58" i="1"/>
  <c r="AZ59" i="1"/>
  <c r="CB59" i="1"/>
  <c r="BK60" i="1"/>
  <c r="BK63" i="1" s="1"/>
  <c r="S60" i="1"/>
  <c r="I71" i="1"/>
  <c r="N80" i="1"/>
  <c r="BG75" i="1"/>
  <c r="V80" i="1"/>
  <c r="BO75" i="1"/>
  <c r="BO78" i="1"/>
  <c r="AE75" i="1"/>
  <c r="BZ78" i="1"/>
  <c r="BZ76" i="1"/>
  <c r="BZ75" i="1"/>
  <c r="BG58" i="1"/>
  <c r="BO58" i="1"/>
  <c r="CB54" i="1"/>
  <c r="BZ55" i="1"/>
  <c r="G57" i="1"/>
  <c r="BA57" i="1" s="1"/>
  <c r="H81" i="1"/>
  <c r="H87" i="1"/>
  <c r="H63" i="1"/>
  <c r="BB59" i="1"/>
  <c r="AG87" i="1"/>
  <c r="AG81" i="1"/>
  <c r="AG63" i="1"/>
  <c r="AP59" i="1"/>
  <c r="CC63" i="1"/>
  <c r="BB60" i="1"/>
  <c r="AV60" i="1"/>
  <c r="CE61" i="1"/>
  <c r="W62" i="1"/>
  <c r="BD62" i="1"/>
  <c r="J63" i="1"/>
  <c r="H71" i="1"/>
  <c r="BB71" i="1" s="1"/>
  <c r="BH77" i="1"/>
  <c r="O80" i="1"/>
  <c r="BH76" i="1"/>
  <c r="BP77" i="1"/>
  <c r="BP78" i="1"/>
  <c r="BP75" i="1"/>
  <c r="BP76" i="1"/>
  <c r="BO77" i="1"/>
  <c r="AK73" i="1"/>
  <c r="CD73" i="1" s="1"/>
  <c r="BG78" i="1"/>
  <c r="BG79" i="1"/>
  <c r="AL81" i="1"/>
  <c r="BN83" i="1"/>
  <c r="BD84" i="1"/>
  <c r="AI119" i="1"/>
  <c r="AG121" i="1"/>
  <c r="AR128" i="1"/>
  <c r="AR121" i="1" s="1"/>
  <c r="AW76" i="1"/>
  <c r="AW77" i="1"/>
  <c r="AW75" i="1"/>
  <c r="AW80" i="1" s="1"/>
  <c r="AW78" i="1"/>
  <c r="C70" i="1"/>
  <c r="AW73" i="1" s="1"/>
  <c r="CB78" i="1"/>
  <c r="CB76" i="1"/>
  <c r="CB75" i="1"/>
  <c r="AW54" i="1"/>
  <c r="CB55" i="1"/>
  <c r="AV89" i="1"/>
  <c r="B93" i="1"/>
  <c r="AV91" i="1"/>
  <c r="AV92" i="1"/>
  <c r="AV88" i="1"/>
  <c r="AI87" i="1"/>
  <c r="AI81" i="1"/>
  <c r="CB62" i="1"/>
  <c r="AS59" i="1"/>
  <c r="BD59" i="1"/>
  <c r="AA61" i="1"/>
  <c r="AN61" i="1"/>
  <c r="AI63" i="1"/>
  <c r="CC71" i="1"/>
  <c r="AX72" i="1"/>
  <c r="BW72" i="1"/>
  <c r="Q80" i="1"/>
  <c r="BJ77" i="1"/>
  <c r="BJ78" i="1"/>
  <c r="Y80" i="1"/>
  <c r="AN75" i="1"/>
  <c r="H75" i="1"/>
  <c r="BB78" i="1" s="1"/>
  <c r="BR75" i="1"/>
  <c r="BR80" i="1" s="1"/>
  <c r="BR76" i="1"/>
  <c r="BR77" i="1"/>
  <c r="BJ75" i="1"/>
  <c r="AV79" i="1"/>
  <c r="BJ79" i="1"/>
  <c r="BH84" i="1"/>
  <c r="P84" i="1"/>
  <c r="BI84" i="1" s="1"/>
  <c r="F110" i="1"/>
  <c r="CG112" i="1"/>
  <c r="F119" i="1"/>
  <c r="F98" i="1"/>
  <c r="C58" i="1"/>
  <c r="C81" i="1"/>
  <c r="AW59" i="1"/>
  <c r="C87" i="1"/>
  <c r="AW62" i="1"/>
  <c r="AW61" i="1"/>
  <c r="BN63" i="1"/>
  <c r="AZ60" i="1"/>
  <c r="AV62" i="1"/>
  <c r="B63" i="1"/>
  <c r="BB69" i="1"/>
  <c r="BA68" i="1"/>
  <c r="BW73" i="1"/>
  <c r="F80" i="1"/>
  <c r="AZ75" i="1"/>
  <c r="I73" i="1"/>
  <c r="AZ79" i="1"/>
  <c r="H79" i="1"/>
  <c r="AN79" i="1"/>
  <c r="BR79" i="1"/>
  <c r="B81" i="1"/>
  <c r="BN84" i="1"/>
  <c r="AR104" i="1"/>
  <c r="AG97" i="1"/>
  <c r="K104" i="1"/>
  <c r="AX83" i="1"/>
  <c r="AX82" i="1"/>
  <c r="AX81" i="1"/>
  <c r="D85" i="1"/>
  <c r="AX84" i="1"/>
  <c r="CC82" i="1"/>
  <c r="CC81" i="1"/>
  <c r="R80" i="1"/>
  <c r="BK78" i="1"/>
  <c r="BK80" i="1" s="1"/>
  <c r="BK76" i="1"/>
  <c r="Z80" i="1"/>
  <c r="BS78" i="1"/>
  <c r="BS76" i="1"/>
  <c r="BS80" i="1" s="1"/>
  <c r="AS78" i="1"/>
  <c r="AS73" i="1" s="1"/>
  <c r="BO82" i="1"/>
  <c r="W82" i="1"/>
  <c r="W85" i="1" s="1"/>
  <c r="BG83" i="1"/>
  <c r="O83" i="1"/>
  <c r="O85" i="1" s="1"/>
  <c r="CI110" i="1"/>
  <c r="AS97" i="1"/>
  <c r="J119" i="1"/>
  <c r="J98" i="1"/>
  <c r="CK112" i="1"/>
  <c r="AH122" i="1"/>
  <c r="AB80" i="1"/>
  <c r="AO75" i="1"/>
  <c r="BU77" i="1"/>
  <c r="BU80" i="1" s="1"/>
  <c r="AY83" i="1"/>
  <c r="AA84" i="1"/>
  <c r="AN84" i="1"/>
  <c r="K90" i="1"/>
  <c r="AQ90" i="1"/>
  <c r="G87" i="1"/>
  <c r="G81" i="1"/>
  <c r="AE87" i="1"/>
  <c r="AE81" i="1"/>
  <c r="AX62" i="1"/>
  <c r="AX63" i="1" s="1"/>
  <c r="BF78" i="1"/>
  <c r="BF76" i="1"/>
  <c r="BF79" i="1"/>
  <c r="BF77" i="1"/>
  <c r="M80" i="1"/>
  <c r="BF75" i="1"/>
  <c r="BN78" i="1"/>
  <c r="BN76" i="1"/>
  <c r="BN79" i="1"/>
  <c r="BN77" i="1"/>
  <c r="BN75" i="1"/>
  <c r="AJ77" i="1"/>
  <c r="J77" i="1" s="1"/>
  <c r="AL77" i="1"/>
  <c r="AB82" i="1"/>
  <c r="BU82" i="1" s="1"/>
  <c r="K84" i="1"/>
  <c r="CB84" i="1"/>
  <c r="AJ84" i="1"/>
  <c r="D87" i="1"/>
  <c r="CC90" i="1"/>
  <c r="AJ96" i="1"/>
  <c r="CC89" i="1"/>
  <c r="CC93" i="1" s="1"/>
  <c r="AJ93" i="1"/>
  <c r="CC91" i="1"/>
  <c r="CC92" i="1"/>
  <c r="AN135" i="1"/>
  <c r="AA135" i="1"/>
  <c r="X80" i="1"/>
  <c r="BG82" i="1"/>
  <c r="BG81" i="1"/>
  <c r="V85" i="1"/>
  <c r="BO87" i="1"/>
  <c r="BO93" i="1" s="1"/>
  <c r="BO81" i="1"/>
  <c r="BA82" i="1"/>
  <c r="BO83" i="1"/>
  <c r="CE83" i="1"/>
  <c r="AY84" i="1"/>
  <c r="R85" i="1"/>
  <c r="BM93" i="1"/>
  <c r="K88" i="1"/>
  <c r="AP105" i="1"/>
  <c r="CJ105" i="1"/>
  <c r="AS106" i="1"/>
  <c r="AI99" i="1"/>
  <c r="K135" i="1"/>
  <c r="AQ135" i="1"/>
  <c r="BL78" i="1"/>
  <c r="BL80" i="1" s="1"/>
  <c r="BH87" i="1"/>
  <c r="BH93" i="1" s="1"/>
  <c r="BP87" i="1"/>
  <c r="BP93" i="1" s="1"/>
  <c r="BB82" i="1"/>
  <c r="BK82" i="1"/>
  <c r="S82" i="1"/>
  <c r="BH82" i="1"/>
  <c r="BP83" i="1"/>
  <c r="AZ84" i="1"/>
  <c r="BL84" i="1"/>
  <c r="CD84" i="1"/>
  <c r="BK84" i="1"/>
  <c r="BD89" i="1"/>
  <c r="BD88" i="1"/>
  <c r="BD90" i="1"/>
  <c r="BD87" i="1"/>
  <c r="BQ93" i="1"/>
  <c r="BD91" i="1"/>
  <c r="AQ103" i="1"/>
  <c r="AE96" i="1"/>
  <c r="CJ103" i="1"/>
  <c r="CK104" i="1"/>
  <c r="Y132" i="1"/>
  <c r="Z134" i="1"/>
  <c r="BJ87" i="1"/>
  <c r="BJ93" i="1" s="1"/>
  <c r="BJ82" i="1"/>
  <c r="BJ81" i="1"/>
  <c r="BJ85" i="1" s="1"/>
  <c r="Q85" i="1"/>
  <c r="BS83" i="1"/>
  <c r="BO84" i="1"/>
  <c r="AP104" i="1"/>
  <c r="AP97" i="1" s="1"/>
  <c r="AC97" i="1"/>
  <c r="CJ107" i="1"/>
  <c r="W133" i="1"/>
  <c r="S135" i="1"/>
  <c r="T135" i="1" s="1"/>
  <c r="R132" i="1"/>
  <c r="R139" i="1" s="1"/>
  <c r="BS81" i="1"/>
  <c r="BS87" i="1"/>
  <c r="BS93" i="1" s="1"/>
  <c r="Z85" i="1"/>
  <c r="AK85" i="1"/>
  <c r="CD82" i="1"/>
  <c r="CD81" i="1"/>
  <c r="BP81" i="1"/>
  <c r="CM85" i="1"/>
  <c r="CM87" i="1"/>
  <c r="BS82" i="1"/>
  <c r="BP84" i="1"/>
  <c r="AQ106" i="1"/>
  <c r="AQ99" i="1" s="1"/>
  <c r="AE99" i="1"/>
  <c r="AI118" i="1"/>
  <c r="L134" i="1"/>
  <c r="AR134" i="1"/>
  <c r="AH139" i="1"/>
  <c r="AE133" i="1"/>
  <c r="AP133" i="1"/>
  <c r="AN81" i="1"/>
  <c r="AN82" i="1"/>
  <c r="AQ107" i="1"/>
  <c r="K108" i="1"/>
  <c r="AR108" i="1"/>
  <c r="AR115" i="1"/>
  <c r="CK115" i="1"/>
  <c r="K115" i="1"/>
  <c r="AE129" i="1"/>
  <c r="Q132" i="1"/>
  <c r="Q139" i="1" s="1"/>
  <c r="AS133" i="1"/>
  <c r="V136" i="1"/>
  <c r="W136" i="1" s="1"/>
  <c r="U132" i="1"/>
  <c r="U139" i="1" s="1"/>
  <c r="AP96" i="1"/>
  <c r="AR111" i="1"/>
  <c r="AR97" i="1" s="1"/>
  <c r="K111" i="1"/>
  <c r="K97" i="1" s="1"/>
  <c r="AG118" i="1"/>
  <c r="AH119" i="1"/>
  <c r="AH98" i="1"/>
  <c r="AP98" i="1"/>
  <c r="AQ114" i="1"/>
  <c r="K114" i="1"/>
  <c r="K100" i="1" s="1"/>
  <c r="F122" i="1"/>
  <c r="AC131" i="1"/>
  <c r="AC117" i="1"/>
  <c r="S133" i="1"/>
  <c r="T133" i="1" s="1"/>
  <c r="L133" i="1"/>
  <c r="T138" i="1"/>
  <c r="CJ111" i="1"/>
  <c r="I110" i="1"/>
  <c r="AT119" i="1"/>
  <c r="AT98" i="1"/>
  <c r="AC132" i="1"/>
  <c r="AD136" i="1"/>
  <c r="AE136" i="1" s="1"/>
  <c r="BR81" i="1"/>
  <c r="BR85" i="1" s="1"/>
  <c r="AJ98" i="1"/>
  <c r="AF100" i="1"/>
  <c r="AS107" i="1"/>
  <c r="AS100" i="1" s="1"/>
  <c r="AP108" i="1"/>
  <c r="K110" i="1"/>
  <c r="CK111" i="1"/>
  <c r="J110" i="1"/>
  <c r="AR99" i="1"/>
  <c r="CK114" i="1"/>
  <c r="AP115" i="1"/>
  <c r="AP101" i="1" s="1"/>
  <c r="L115" i="1"/>
  <c r="L101" i="1" s="1"/>
  <c r="AK122" i="1"/>
  <c r="AG122" i="1"/>
  <c r="AH120" i="1"/>
  <c r="X133" i="1"/>
  <c r="AO133" i="1"/>
  <c r="AP137" i="1"/>
  <c r="AE137" i="1"/>
  <c r="AF137" i="1" s="1"/>
  <c r="K137" i="1" s="1"/>
  <c r="AR138" i="1"/>
  <c r="AQ91" i="1"/>
  <c r="CK103" i="1"/>
  <c r="AT111" i="1"/>
  <c r="L111" i="1"/>
  <c r="L97" i="1" s="1"/>
  <c r="AD98" i="1"/>
  <c r="AL119" i="1"/>
  <c r="L112" i="1"/>
  <c r="L98" i="1" s="1"/>
  <c r="AL98" i="1"/>
  <c r="CJ112" i="1"/>
  <c r="AS113" i="1"/>
  <c r="CK113" i="1"/>
  <c r="AK118" i="1"/>
  <c r="J118" i="1"/>
  <c r="AS125" i="1"/>
  <c r="AS118" i="1" s="1"/>
  <c r="G120" i="1"/>
  <c r="I121" i="1"/>
  <c r="AF128" i="1"/>
  <c r="AD130" i="1"/>
  <c r="AP130" i="1" s="1"/>
  <c r="AK139" i="1"/>
  <c r="AT132" i="1"/>
  <c r="AT139" i="1" s="1"/>
  <c r="L135" i="1"/>
  <c r="AE125" i="1"/>
  <c r="AS126" i="1"/>
  <c r="S137" i="1"/>
  <c r="T137" i="1" s="1"/>
  <c r="L137" i="1"/>
  <c r="AQ89" i="1"/>
  <c r="CK108" i="1"/>
  <c r="AS110" i="1"/>
  <c r="AS96" i="1" s="1"/>
  <c r="CJ115" i="1"/>
  <c r="AH117" i="1"/>
  <c r="AH118" i="1"/>
  <c r="J122" i="1"/>
  <c r="AB135" i="1"/>
  <c r="L136" i="1"/>
  <c r="AF133" i="1"/>
  <c r="AB138" i="1"/>
  <c r="AO138" i="1" s="1"/>
  <c r="AD138" i="1"/>
  <c r="AE138" i="1" s="1"/>
  <c r="AF138" i="1" s="1"/>
  <c r="AR105" i="1"/>
  <c r="CK106" i="1"/>
  <c r="AP107" i="1"/>
  <c r="AQ110" i="1"/>
  <c r="AQ96" i="1" s="1"/>
  <c r="AC121" i="1"/>
  <c r="CJ114" i="1"/>
  <c r="AP114" i="1"/>
  <c r="AP100" i="1" s="1"/>
  <c r="AK121" i="1"/>
  <c r="AT114" i="1"/>
  <c r="I122" i="1"/>
  <c r="AD126" i="1"/>
  <c r="AC119" i="1"/>
  <c r="AR129" i="1"/>
  <c r="AR122" i="1" s="1"/>
  <c r="AS130" i="1"/>
  <c r="T136" i="1"/>
  <c r="AD134" i="1"/>
  <c r="AE134" i="1" s="1"/>
  <c r="AR112" i="1"/>
  <c r="AR98" i="1" s="1"/>
  <c r="G118" i="1"/>
  <c r="G122" i="1"/>
  <c r="AN133" i="1"/>
  <c r="AR135" i="1"/>
  <c r="AN137" i="1"/>
  <c r="CG114" i="1"/>
  <c r="J121" i="1"/>
  <c r="AT110" i="1"/>
  <c r="AR133" i="1"/>
  <c r="AR137" i="1"/>
  <c r="G110" i="1"/>
  <c r="AL116" i="1"/>
  <c r="BT83" i="1" l="1"/>
  <c r="H96" i="1"/>
  <c r="AY63" i="1"/>
  <c r="AF40" i="1"/>
  <c r="AQ40" i="1" s="1"/>
  <c r="BD23" i="1"/>
  <c r="BY21" i="1"/>
  <c r="H117" i="1"/>
  <c r="H123" i="1" s="1"/>
  <c r="BV15" i="1"/>
  <c r="CE15" i="1"/>
  <c r="L78" i="1"/>
  <c r="L73" i="1" s="1"/>
  <c r="AJ73" i="1"/>
  <c r="CC73" i="1" s="1"/>
  <c r="J34" i="1"/>
  <c r="BY38" i="1"/>
  <c r="K35" i="1"/>
  <c r="BY36" i="1"/>
  <c r="BY37" i="1"/>
  <c r="AW63" i="1"/>
  <c r="AQ35" i="1"/>
  <c r="CC15" i="1"/>
  <c r="BD25" i="1"/>
  <c r="BX15" i="1"/>
  <c r="J78" i="1"/>
  <c r="J73" i="1" s="1"/>
  <c r="AS99" i="1"/>
  <c r="AJ85" i="1"/>
  <c r="BY35" i="1"/>
  <c r="K101" i="1"/>
  <c r="AA85" i="1"/>
  <c r="AV63" i="1"/>
  <c r="AF59" i="1"/>
  <c r="BY60" i="1" s="1"/>
  <c r="AZ85" i="1"/>
  <c r="BC41" i="1"/>
  <c r="BY39" i="1"/>
  <c r="BC25" i="1"/>
  <c r="CD15" i="1"/>
  <c r="AT122" i="1"/>
  <c r="AO83" i="1"/>
  <c r="BF85" i="1"/>
  <c r="AF87" i="1"/>
  <c r="AS135" i="1"/>
  <c r="BO63" i="1"/>
  <c r="V132" i="1"/>
  <c r="V139" i="1" s="1"/>
  <c r="BO85" i="1"/>
  <c r="AE63" i="1"/>
  <c r="AR125" i="1"/>
  <c r="AR118" i="1" s="1"/>
  <c r="K138" i="1"/>
  <c r="BK85" i="1"/>
  <c r="AP138" i="1"/>
  <c r="W132" i="1"/>
  <c r="W139" i="1" s="1"/>
  <c r="X136" i="1"/>
  <c r="X132" i="1" s="1"/>
  <c r="X139" i="1" s="1"/>
  <c r="J72" i="1"/>
  <c r="I47" i="1"/>
  <c r="BC43" i="1"/>
  <c r="BC44" i="1"/>
  <c r="BC46" i="1"/>
  <c r="BC45" i="1"/>
  <c r="AF120" i="1"/>
  <c r="K127" i="1"/>
  <c r="K120" i="1" s="1"/>
  <c r="AP121" i="1"/>
  <c r="AS77" i="1"/>
  <c r="AS72" i="1" s="1"/>
  <c r="BL83" i="1"/>
  <c r="T83" i="1"/>
  <c r="BM83" i="1" s="1"/>
  <c r="BC92" i="1"/>
  <c r="BC87" i="1"/>
  <c r="BC88" i="1"/>
  <c r="BC90" i="1"/>
  <c r="BC91" i="1"/>
  <c r="BC89" i="1"/>
  <c r="I93" i="1"/>
  <c r="AS136" i="1"/>
  <c r="AF121" i="1"/>
  <c r="AQ128" i="1"/>
  <c r="AQ121" i="1" s="1"/>
  <c r="S132" i="1"/>
  <c r="S139" i="1" s="1"/>
  <c r="BC84" i="1"/>
  <c r="BN80" i="1"/>
  <c r="C85" i="1"/>
  <c r="AW82" i="1"/>
  <c r="AW81" i="1"/>
  <c r="AW84" i="1"/>
  <c r="AW83" i="1"/>
  <c r="AL87" i="1"/>
  <c r="AL85" i="1"/>
  <c r="CE82" i="1"/>
  <c r="CE81" i="1"/>
  <c r="AT81" i="1"/>
  <c r="AF136" i="1"/>
  <c r="K136" i="1" s="1"/>
  <c r="K133" i="1"/>
  <c r="AS137" i="1"/>
  <c r="AR132" i="1"/>
  <c r="AR139" i="1" s="1"/>
  <c r="AS134" i="1"/>
  <c r="BG85" i="1"/>
  <c r="AX85" i="1"/>
  <c r="AV84" i="1"/>
  <c r="AV82" i="1"/>
  <c r="AV81" i="1"/>
  <c r="B85" i="1"/>
  <c r="AV87" i="1"/>
  <c r="AV93" i="1" s="1"/>
  <c r="AV83" i="1"/>
  <c r="AZ80" i="1"/>
  <c r="AI85" i="1"/>
  <c r="CB82" i="1"/>
  <c r="AS81" i="1"/>
  <c r="CB81" i="1"/>
  <c r="CB85" i="1" s="1"/>
  <c r="AH121" i="1"/>
  <c r="H93" i="1"/>
  <c r="BB91" i="1"/>
  <c r="BB92" i="1"/>
  <c r="BB88" i="1"/>
  <c r="BB89" i="1"/>
  <c r="BB87" i="1"/>
  <c r="BB90" i="1"/>
  <c r="BO80" i="1"/>
  <c r="CB63" i="1"/>
  <c r="AS83" i="1"/>
  <c r="AQ87" i="1"/>
  <c r="CE47" i="1"/>
  <c r="CM131" i="1"/>
  <c r="BT62" i="1"/>
  <c r="AB62" i="1"/>
  <c r="BU62" i="1" s="1"/>
  <c r="CE50" i="1"/>
  <c r="AY73" i="1"/>
  <c r="AV58" i="1"/>
  <c r="CA47" i="1"/>
  <c r="AT131" i="1"/>
  <c r="AT22" i="1"/>
  <c r="AT70" i="1" s="1"/>
  <c r="BW79" i="1"/>
  <c r="CA57" i="1"/>
  <c r="K24" i="1"/>
  <c r="K6" i="1"/>
  <c r="AE120" i="1"/>
  <c r="AQ127" i="1"/>
  <c r="AQ120" i="1" s="1"/>
  <c r="BC82" i="1"/>
  <c r="I85" i="1"/>
  <c r="BC81" i="1"/>
  <c r="CM65" i="1"/>
  <c r="CM69" i="1" s="1"/>
  <c r="CM48" i="1"/>
  <c r="BY31" i="1"/>
  <c r="AM75" i="1"/>
  <c r="AM80" i="1" s="1"/>
  <c r="AM58" i="1"/>
  <c r="AM48" i="1"/>
  <c r="L138" i="1"/>
  <c r="J117" i="1"/>
  <c r="J123" i="1" s="1"/>
  <c r="CK110" i="1"/>
  <c r="J96" i="1"/>
  <c r="J116" i="1"/>
  <c r="CK116" i="1" s="1"/>
  <c r="CB92" i="1"/>
  <c r="CB87" i="1"/>
  <c r="CB88" i="1"/>
  <c r="CB91" i="1"/>
  <c r="CB89" i="1"/>
  <c r="CB90" i="1"/>
  <c r="AI93" i="1"/>
  <c r="AZ63" i="1"/>
  <c r="AP134" i="1"/>
  <c r="AP122" i="1"/>
  <c r="BG80" i="1"/>
  <c r="BB76" i="1"/>
  <c r="BB58" i="1"/>
  <c r="AF81" i="1"/>
  <c r="AQ81" i="1" s="1"/>
  <c r="K59" i="1"/>
  <c r="AQ59" i="1"/>
  <c r="BY59" i="1"/>
  <c r="CA82" i="1"/>
  <c r="CA81" i="1"/>
  <c r="CA85" i="1" s="1"/>
  <c r="CA83" i="1"/>
  <c r="CA84" i="1"/>
  <c r="AH85" i="1"/>
  <c r="AV48" i="1"/>
  <c r="AV50" i="1"/>
  <c r="AV49" i="1"/>
  <c r="BL61" i="1"/>
  <c r="T61" i="1"/>
  <c r="BM61" i="1" s="1"/>
  <c r="E80" i="1"/>
  <c r="AK79" i="1"/>
  <c r="AK57" i="1"/>
  <c r="CD33" i="1"/>
  <c r="AT33" i="1"/>
  <c r="CB68" i="1"/>
  <c r="CB66" i="1"/>
  <c r="CB67" i="1"/>
  <c r="AS65" i="1"/>
  <c r="CB65" i="1"/>
  <c r="AI69" i="1"/>
  <c r="BY69" i="1"/>
  <c r="BV73" i="1"/>
  <c r="BV72" i="1"/>
  <c r="BV70" i="1"/>
  <c r="BY61" i="1"/>
  <c r="K61" i="1"/>
  <c r="CA67" i="1"/>
  <c r="CA68" i="1"/>
  <c r="AH69" i="1"/>
  <c r="CA65" i="1"/>
  <c r="CA66" i="1"/>
  <c r="BW48" i="1"/>
  <c r="BW49" i="1"/>
  <c r="AK34" i="1"/>
  <c r="AK117" i="1"/>
  <c r="AT124" i="1"/>
  <c r="AT117" i="1" s="1"/>
  <c r="CA71" i="1"/>
  <c r="CA70" i="1"/>
  <c r="CM116" i="1"/>
  <c r="CM96" i="1"/>
  <c r="L116" i="1"/>
  <c r="AM117" i="1"/>
  <c r="AK75" i="1"/>
  <c r="CD54" i="1"/>
  <c r="CD53" i="1"/>
  <c r="CD55" i="1"/>
  <c r="AK48" i="1"/>
  <c r="CD56" i="1"/>
  <c r="AT53" i="1"/>
  <c r="AT48" i="1" s="1"/>
  <c r="AQ137" i="1"/>
  <c r="AA134" i="1"/>
  <c r="Z132" i="1"/>
  <c r="Z139" i="1" s="1"/>
  <c r="C80" i="1"/>
  <c r="AB134" i="1"/>
  <c r="AB132" i="1" s="1"/>
  <c r="AB139" i="1" s="1"/>
  <c r="AF134" i="1"/>
  <c r="K134" i="1" s="1"/>
  <c r="AJ119" i="1"/>
  <c r="L126" i="1"/>
  <c r="L119" i="1" s="1"/>
  <c r="K116" i="1"/>
  <c r="K96" i="1"/>
  <c r="AC139" i="1"/>
  <c r="AR101" i="1"/>
  <c r="AE132" i="1"/>
  <c r="AQ133" i="1"/>
  <c r="AN134" i="1"/>
  <c r="AO135" i="1"/>
  <c r="AE85" i="1"/>
  <c r="BX83" i="1"/>
  <c r="BX84" i="1"/>
  <c r="BX82" i="1"/>
  <c r="BX81" i="1"/>
  <c r="BT84" i="1"/>
  <c r="BT85" i="1" s="1"/>
  <c r="AB84" i="1"/>
  <c r="BU84" i="1" s="1"/>
  <c r="BU85" i="1" s="1"/>
  <c r="CA73" i="1"/>
  <c r="BB79" i="1"/>
  <c r="BJ80" i="1"/>
  <c r="X62" i="1"/>
  <c r="BQ62" i="1" s="1"/>
  <c r="BP62" i="1"/>
  <c r="G58" i="1"/>
  <c r="BV85" i="1"/>
  <c r="BD85" i="1"/>
  <c r="P61" i="1"/>
  <c r="BI61" i="1" s="1"/>
  <c r="BH61" i="1"/>
  <c r="AF93" i="1"/>
  <c r="BY92" i="1"/>
  <c r="BY87" i="1"/>
  <c r="BY91" i="1"/>
  <c r="BX79" i="1"/>
  <c r="BW47" i="1"/>
  <c r="E85" i="1"/>
  <c r="AY81" i="1"/>
  <c r="AY85" i="1" s="1"/>
  <c r="AY82" i="1"/>
  <c r="AP57" i="1"/>
  <c r="BV57" i="1"/>
  <c r="BV58" i="1" s="1"/>
  <c r="AC58" i="1"/>
  <c r="L22" i="1"/>
  <c r="BW63" i="1"/>
  <c r="AP48" i="1"/>
  <c r="L43" i="1"/>
  <c r="L47" i="1" s="1"/>
  <c r="BB73" i="1"/>
  <c r="B80" i="1"/>
  <c r="AV77" i="1"/>
  <c r="AV76" i="1"/>
  <c r="B70" i="1"/>
  <c r="AV75" i="1"/>
  <c r="AV80" i="1" s="1"/>
  <c r="BZ79" i="1"/>
  <c r="BZ80" i="1" s="1"/>
  <c r="J79" i="1"/>
  <c r="AR79" i="1"/>
  <c r="AG80" i="1"/>
  <c r="BC15" i="1"/>
  <c r="BY44" i="1"/>
  <c r="BY43" i="1"/>
  <c r="BY45" i="1"/>
  <c r="K43" i="1"/>
  <c r="K47" i="1" s="1"/>
  <c r="AF47" i="1"/>
  <c r="BY46" i="1"/>
  <c r="AI120" i="1"/>
  <c r="AS127" i="1"/>
  <c r="AS120" i="1" s="1"/>
  <c r="BS85" i="1"/>
  <c r="AI122" i="1"/>
  <c r="AT121" i="1"/>
  <c r="AT100" i="1"/>
  <c r="AS119" i="1"/>
  <c r="AE122" i="1"/>
  <c r="AD132" i="1"/>
  <c r="AD139" i="1" s="1"/>
  <c r="Y139" i="1"/>
  <c r="BD93" i="1"/>
  <c r="AX91" i="1"/>
  <c r="D93" i="1"/>
  <c r="AX87" i="1"/>
  <c r="AX90" i="1"/>
  <c r="AX88" i="1"/>
  <c r="AX89" i="1"/>
  <c r="AX92" i="1"/>
  <c r="BF80" i="1"/>
  <c r="BX88" i="1"/>
  <c r="BX92" i="1"/>
  <c r="BX87" i="1"/>
  <c r="BX89" i="1"/>
  <c r="BX91" i="1"/>
  <c r="BX90" i="1"/>
  <c r="AE93" i="1"/>
  <c r="AY72" i="1"/>
  <c r="F117" i="1"/>
  <c r="F123" i="1" s="1"/>
  <c r="CG110" i="1"/>
  <c r="F116" i="1"/>
  <c r="CG116" i="1" s="1"/>
  <c r="F96" i="1"/>
  <c r="AG85" i="1"/>
  <c r="BZ82" i="1"/>
  <c r="BZ81" i="1"/>
  <c r="AR81" i="1"/>
  <c r="BZ84" i="1"/>
  <c r="BZ83" i="1"/>
  <c r="CA72" i="1"/>
  <c r="J65" i="1"/>
  <c r="BZ68" i="1"/>
  <c r="AR65" i="1"/>
  <c r="AG69" i="1"/>
  <c r="BZ67" i="1"/>
  <c r="BZ65" i="1"/>
  <c r="BZ66" i="1"/>
  <c r="BV63" i="1"/>
  <c r="BV49" i="1"/>
  <c r="BV48" i="1"/>
  <c r="BV51" i="1"/>
  <c r="BV50" i="1"/>
  <c r="AS22" i="1"/>
  <c r="AS70" i="1" s="1"/>
  <c r="CA91" i="1"/>
  <c r="CA90" i="1"/>
  <c r="AH93" i="1"/>
  <c r="CA92" i="1"/>
  <c r="CA89" i="1"/>
  <c r="CA87" i="1"/>
  <c r="CA88" i="1"/>
  <c r="AH58" i="1"/>
  <c r="AR53" i="1"/>
  <c r="AR48" i="1" s="1"/>
  <c r="AH75" i="1"/>
  <c r="CA79" i="1" s="1"/>
  <c r="CA54" i="1"/>
  <c r="CA56" i="1"/>
  <c r="CA53" i="1"/>
  <c r="CA55" i="1"/>
  <c r="AH48" i="1"/>
  <c r="J53" i="1"/>
  <c r="BX47" i="1"/>
  <c r="BX57" i="1"/>
  <c r="BX58" i="1" s="1"/>
  <c r="BW66" i="1"/>
  <c r="AD69" i="1"/>
  <c r="BW68" i="1"/>
  <c r="BW65" i="1"/>
  <c r="BW67" i="1"/>
  <c r="AY88" i="1"/>
  <c r="AY92" i="1"/>
  <c r="AY87" i="1"/>
  <c r="AY90" i="1"/>
  <c r="E93" i="1"/>
  <c r="AY89" i="1"/>
  <c r="AY91" i="1"/>
  <c r="CD69" i="1"/>
  <c r="AP79" i="1"/>
  <c r="BV79" i="1"/>
  <c r="AD58" i="1"/>
  <c r="AJ79" i="1"/>
  <c r="AJ57" i="1"/>
  <c r="AS33" i="1"/>
  <c r="L33" i="1"/>
  <c r="L34" i="1" s="1"/>
  <c r="CC33" i="1"/>
  <c r="BP60" i="1"/>
  <c r="X60" i="1"/>
  <c r="W63" i="1"/>
  <c r="AQ61" i="1"/>
  <c r="J57" i="1"/>
  <c r="BZ57" i="1"/>
  <c r="BZ58" i="1" s="1"/>
  <c r="AR57" i="1"/>
  <c r="AG58" i="1"/>
  <c r="CB70" i="1"/>
  <c r="CB73" i="1"/>
  <c r="CB72" i="1"/>
  <c r="AL109" i="1"/>
  <c r="AL96" i="1"/>
  <c r="L103" i="1"/>
  <c r="L96" i="1" s="1"/>
  <c r="AT103" i="1"/>
  <c r="AT96" i="1" s="1"/>
  <c r="AF33" i="1"/>
  <c r="BC33" i="1"/>
  <c r="AE126" i="1"/>
  <c r="AF126" i="1" s="1"/>
  <c r="AD119" i="1"/>
  <c r="AG117" i="1"/>
  <c r="AR124" i="1"/>
  <c r="AR117" i="1" s="1"/>
  <c r="BB81" i="1"/>
  <c r="H85" i="1"/>
  <c r="BB84" i="1"/>
  <c r="AZ89" i="1"/>
  <c r="AZ91" i="1"/>
  <c r="F93" i="1"/>
  <c r="AZ87" i="1"/>
  <c r="AZ88" i="1"/>
  <c r="AZ90" i="1"/>
  <c r="AZ92" i="1"/>
  <c r="S85" i="1"/>
  <c r="CA63" i="1"/>
  <c r="G117" i="1"/>
  <c r="G123" i="1" s="1"/>
  <c r="G96" i="1"/>
  <c r="CH110" i="1"/>
  <c r="G116" i="1"/>
  <c r="CH116" i="1" s="1"/>
  <c r="AP126" i="1"/>
  <c r="AP119" i="1" s="1"/>
  <c r="AJ118" i="1"/>
  <c r="L125" i="1"/>
  <c r="L118" i="1" s="1"/>
  <c r="AB61" i="1"/>
  <c r="BU61" i="1" s="1"/>
  <c r="BT61" i="1"/>
  <c r="AA63" i="1"/>
  <c r="AQ138" i="1"/>
  <c r="AD124" i="1"/>
  <c r="AE130" i="1"/>
  <c r="AF130" i="1" s="1"/>
  <c r="K130" i="1" s="1"/>
  <c r="AT118" i="1"/>
  <c r="AT97" i="1"/>
  <c r="AQ100" i="1"/>
  <c r="AF129" i="1"/>
  <c r="AQ129" i="1" s="1"/>
  <c r="AQ122" i="1" s="1"/>
  <c r="AP136" i="1"/>
  <c r="CD85" i="1"/>
  <c r="BB83" i="1"/>
  <c r="CE77" i="1"/>
  <c r="AL72" i="1"/>
  <c r="CE72" i="1" s="1"/>
  <c r="G85" i="1"/>
  <c r="BA81" i="1"/>
  <c r="BA84" i="1"/>
  <c r="BA83" i="1"/>
  <c r="AO82" i="1"/>
  <c r="BH83" i="1"/>
  <c r="BH85" i="1" s="1"/>
  <c r="P83" i="1"/>
  <c r="AW90" i="1"/>
  <c r="AW89" i="1"/>
  <c r="AW87" i="1"/>
  <c r="AW92" i="1"/>
  <c r="AW88" i="1"/>
  <c r="C93" i="1"/>
  <c r="AW91" i="1"/>
  <c r="BD63" i="1"/>
  <c r="BZ90" i="1"/>
  <c r="BZ88" i="1"/>
  <c r="BZ87" i="1"/>
  <c r="AG93" i="1"/>
  <c r="BZ89" i="1"/>
  <c r="BZ91" i="1"/>
  <c r="BZ92" i="1"/>
  <c r="AW58" i="1"/>
  <c r="BN85" i="1"/>
  <c r="AY71" i="1"/>
  <c r="CE84" i="1"/>
  <c r="G80" i="1"/>
  <c r="BA77" i="1"/>
  <c r="BA75" i="1"/>
  <c r="BA80" i="1" s="1"/>
  <c r="G70" i="1"/>
  <c r="BA72" i="1" s="1"/>
  <c r="BV90" i="1"/>
  <c r="AC93" i="1"/>
  <c r="BV91" i="1"/>
  <c r="BV89" i="1"/>
  <c r="BV88" i="1"/>
  <c r="BV87" i="1"/>
  <c r="BV92" i="1"/>
  <c r="BA69" i="1"/>
  <c r="AJ58" i="1"/>
  <c r="CC55" i="1"/>
  <c r="CC56" i="1"/>
  <c r="CC53" i="1"/>
  <c r="AJ48" i="1"/>
  <c r="AJ75" i="1"/>
  <c r="L53" i="1"/>
  <c r="CC54" i="1"/>
  <c r="AR22" i="1"/>
  <c r="AR70" i="1" s="1"/>
  <c r="AZ58" i="1"/>
  <c r="BU60" i="1"/>
  <c r="CB51" i="1"/>
  <c r="CB49" i="1"/>
  <c r="CB48" i="1"/>
  <c r="AY57" i="1"/>
  <c r="AY58" i="1" s="1"/>
  <c r="E58" i="1"/>
  <c r="J70" i="1"/>
  <c r="BD26" i="1"/>
  <c r="BD22" i="1"/>
  <c r="BW91" i="1"/>
  <c r="BW89" i="1"/>
  <c r="BW92" i="1"/>
  <c r="BW88" i="1"/>
  <c r="BW87" i="1"/>
  <c r="AD93" i="1"/>
  <c r="BW90" i="1"/>
  <c r="AD80" i="1"/>
  <c r="BW75" i="1"/>
  <c r="BW77" i="1"/>
  <c r="BW78" i="1"/>
  <c r="BW76" i="1"/>
  <c r="CE51" i="1"/>
  <c r="CC47" i="1"/>
  <c r="AX70" i="1"/>
  <c r="AX73" i="1"/>
  <c r="I65" i="1"/>
  <c r="AV51" i="1"/>
  <c r="CE58" i="1"/>
  <c r="K65" i="1"/>
  <c r="K69" i="1" s="1"/>
  <c r="K21" i="1"/>
  <c r="K4" i="1"/>
  <c r="BZ15" i="1"/>
  <c r="BC63" i="1"/>
  <c r="BX72" i="1"/>
  <c r="BX70" i="1"/>
  <c r="BW15" i="1"/>
  <c r="I70" i="1"/>
  <c r="BC22" i="1"/>
  <c r="BC23" i="1"/>
  <c r="T132" i="1"/>
  <c r="T139" i="1" s="1"/>
  <c r="CC77" i="1"/>
  <c r="AJ72" i="1"/>
  <c r="CC72" i="1" s="1"/>
  <c r="L77" i="1"/>
  <c r="L72" i="1" s="1"/>
  <c r="BX77" i="1"/>
  <c r="AE80" i="1"/>
  <c r="BX78" i="1"/>
  <c r="BX76" i="1"/>
  <c r="BX75" i="1"/>
  <c r="BW83" i="1"/>
  <c r="BW82" i="1"/>
  <c r="BW81" i="1"/>
  <c r="BW84" i="1"/>
  <c r="AD85" i="1"/>
  <c r="AQ26" i="1"/>
  <c r="BA47" i="1"/>
  <c r="CB57" i="1"/>
  <c r="CB58" i="1" s="1"/>
  <c r="AS57" i="1"/>
  <c r="BH60" i="1"/>
  <c r="P60" i="1"/>
  <c r="O63" i="1"/>
  <c r="BY40" i="1"/>
  <c r="K40" i="1"/>
  <c r="K41" i="1" s="1"/>
  <c r="AF53" i="1"/>
  <c r="BY29" i="1"/>
  <c r="K28" i="1"/>
  <c r="AF22" i="1"/>
  <c r="BY24" i="1" s="1"/>
  <c r="AQ28" i="1"/>
  <c r="BY28" i="1"/>
  <c r="CE49" i="1"/>
  <c r="BY30" i="1"/>
  <c r="AQ6" i="1"/>
  <c r="AE118" i="1"/>
  <c r="I116" i="1"/>
  <c r="CJ116" i="1" s="1"/>
  <c r="I117" i="1"/>
  <c r="I123" i="1" s="1"/>
  <c r="CJ110" i="1"/>
  <c r="I96" i="1"/>
  <c r="CC84" i="1"/>
  <c r="L84" i="1"/>
  <c r="BA90" i="1"/>
  <c r="BA91" i="1"/>
  <c r="BA92" i="1"/>
  <c r="G93" i="1"/>
  <c r="BA89" i="1"/>
  <c r="BA87" i="1"/>
  <c r="BA88" i="1"/>
  <c r="BB63" i="1"/>
  <c r="BL60" i="1"/>
  <c r="T60" i="1"/>
  <c r="S63" i="1"/>
  <c r="AF125" i="1"/>
  <c r="L127" i="1"/>
  <c r="L120" i="1" s="1"/>
  <c r="AJ120" i="1"/>
  <c r="T82" i="1"/>
  <c r="BL82" i="1"/>
  <c r="AS84" i="1"/>
  <c r="X82" i="1"/>
  <c r="BP82" i="1"/>
  <c r="BP85" i="1" s="1"/>
  <c r="H80" i="1"/>
  <c r="BB75" i="1"/>
  <c r="BB77" i="1"/>
  <c r="AW71" i="1"/>
  <c r="AW70" i="1"/>
  <c r="BP80" i="1"/>
  <c r="L83" i="1"/>
  <c r="L85" i="1" s="1"/>
  <c r="CC83" i="1"/>
  <c r="AF62" i="1"/>
  <c r="AF63" i="1" s="1"/>
  <c r="BX62" i="1"/>
  <c r="BX63" i="1" s="1"/>
  <c r="BV80" i="1"/>
  <c r="AE69" i="1"/>
  <c r="AQ65" i="1"/>
  <c r="BX65" i="1"/>
  <c r="BX66" i="1"/>
  <c r="BX68" i="1"/>
  <c r="BX67" i="1"/>
  <c r="CE66" i="1"/>
  <c r="AL69" i="1"/>
  <c r="CE65" i="1"/>
  <c r="CE68" i="1"/>
  <c r="CE67" i="1"/>
  <c r="AT65" i="1"/>
  <c r="AW72" i="1"/>
  <c r="CC68" i="1"/>
  <c r="CC67" i="1"/>
  <c r="AJ69" i="1"/>
  <c r="CC65" i="1"/>
  <c r="CC66" i="1"/>
  <c r="AQ43" i="1"/>
  <c r="CB79" i="1"/>
  <c r="CB80" i="1" s="1"/>
  <c r="AS79" i="1"/>
  <c r="AL80" i="1"/>
  <c r="CE75" i="1"/>
  <c r="CE80" i="1" s="1"/>
  <c r="CE76" i="1"/>
  <c r="CE79" i="1"/>
  <c r="CE78" i="1"/>
  <c r="BC21" i="1"/>
  <c r="CB15" i="1"/>
  <c r="BY88" i="1" l="1"/>
  <c r="BY89" i="1"/>
  <c r="BY90" i="1"/>
  <c r="BY93" i="1" s="1"/>
  <c r="K87" i="1"/>
  <c r="K93" i="1" s="1"/>
  <c r="K81" i="1"/>
  <c r="K85" i="1" s="1"/>
  <c r="BY41" i="1"/>
  <c r="BD57" i="1"/>
  <c r="BC85" i="1"/>
  <c r="BY23" i="1"/>
  <c r="CC85" i="1"/>
  <c r="AQ136" i="1"/>
  <c r="AE124" i="1"/>
  <c r="BL85" i="1"/>
  <c r="BL63" i="1"/>
  <c r="AO61" i="1"/>
  <c r="BT63" i="1"/>
  <c r="AR131" i="1"/>
  <c r="BP63" i="1"/>
  <c r="K126" i="1"/>
  <c r="K119" i="1" s="1"/>
  <c r="AF119" i="1"/>
  <c r="AI117" i="1"/>
  <c r="AF75" i="1"/>
  <c r="BY53" i="1"/>
  <c r="K53" i="1"/>
  <c r="BY55" i="1"/>
  <c r="BY56" i="1"/>
  <c r="BY54" i="1"/>
  <c r="AF48" i="1"/>
  <c r="I53" i="1"/>
  <c r="AQ53" i="1"/>
  <c r="AQ48" i="1" s="1"/>
  <c r="BW80" i="1"/>
  <c r="AX93" i="1"/>
  <c r="BY47" i="1"/>
  <c r="CD76" i="1"/>
  <c r="CD75" i="1"/>
  <c r="AK80" i="1"/>
  <c r="AT75" i="1"/>
  <c r="CD77" i="1"/>
  <c r="CD78" i="1"/>
  <c r="CB93" i="1"/>
  <c r="BC47" i="1"/>
  <c r="AQ62" i="1"/>
  <c r="AF118" i="1"/>
  <c r="K125" i="1"/>
  <c r="K118" i="1" s="1"/>
  <c r="AF124" i="1"/>
  <c r="AQ124" i="1" s="1"/>
  <c r="AQ117" i="1" s="1"/>
  <c r="AJ80" i="1"/>
  <c r="CC75" i="1"/>
  <c r="CC76" i="1"/>
  <c r="CC78" i="1"/>
  <c r="AS75" i="1"/>
  <c r="BV93" i="1"/>
  <c r="CC57" i="1"/>
  <c r="CC58" i="1" s="1"/>
  <c r="L57" i="1"/>
  <c r="BW69" i="1"/>
  <c r="J58" i="1"/>
  <c r="BD53" i="1"/>
  <c r="J48" i="1"/>
  <c r="BD54" i="1"/>
  <c r="BD56" i="1"/>
  <c r="BD55" i="1"/>
  <c r="BZ69" i="1"/>
  <c r="AV73" i="1"/>
  <c r="AV71" i="1"/>
  <c r="AV70" i="1"/>
  <c r="AV72" i="1"/>
  <c r="CA69" i="1"/>
  <c r="AF132" i="1"/>
  <c r="BX69" i="1"/>
  <c r="AQ22" i="1"/>
  <c r="AQ70" i="1" s="1"/>
  <c r="AB63" i="1"/>
  <c r="CC50" i="1"/>
  <c r="CC48" i="1"/>
  <c r="CC51" i="1"/>
  <c r="CC49" i="1"/>
  <c r="AQ130" i="1"/>
  <c r="CC79" i="1"/>
  <c r="L79" i="1"/>
  <c r="CA48" i="1"/>
  <c r="CA49" i="1"/>
  <c r="CA50" i="1"/>
  <c r="CA51" i="1"/>
  <c r="AS132" i="1"/>
  <c r="AS139" i="1" s="1"/>
  <c r="AQ134" i="1"/>
  <c r="AI139" i="1"/>
  <c r="AO62" i="1"/>
  <c r="BC93" i="1"/>
  <c r="BM82" i="1"/>
  <c r="BM85" i="1" s="1"/>
  <c r="T85" i="1"/>
  <c r="BD67" i="1"/>
  <c r="J69" i="1"/>
  <c r="BD65" i="1"/>
  <c r="BD66" i="1"/>
  <c r="BD68" i="1"/>
  <c r="BB80" i="1"/>
  <c r="X85" i="1"/>
  <c r="BQ82" i="1"/>
  <c r="BQ85" i="1" s="1"/>
  <c r="T63" i="1"/>
  <c r="BM60" i="1"/>
  <c r="BM63" i="1" s="1"/>
  <c r="AF70" i="1"/>
  <c r="BY26" i="1"/>
  <c r="BY22" i="1"/>
  <c r="BC70" i="1"/>
  <c r="BC72" i="1"/>
  <c r="BD70" i="1"/>
  <c r="BD71" i="1"/>
  <c r="BU63" i="1"/>
  <c r="AD131" i="1"/>
  <c r="AD117" i="1"/>
  <c r="AP124" i="1"/>
  <c r="CA93" i="1"/>
  <c r="BZ85" i="1"/>
  <c r="L70" i="1"/>
  <c r="BX85" i="1"/>
  <c r="AQ132" i="1"/>
  <c r="AQ139" i="1" s="1"/>
  <c r="AE139" i="1"/>
  <c r="CD51" i="1"/>
  <c r="CD50" i="1"/>
  <c r="CD48" i="1"/>
  <c r="CD49" i="1"/>
  <c r="CD57" i="1"/>
  <c r="AT57" i="1"/>
  <c r="BD73" i="1"/>
  <c r="AW85" i="1"/>
  <c r="K128" i="1"/>
  <c r="K121" i="1" s="1"/>
  <c r="CC69" i="1"/>
  <c r="P63" i="1"/>
  <c r="BI60" i="1"/>
  <c r="BI63" i="1" s="1"/>
  <c r="BZ93" i="1"/>
  <c r="AF122" i="1"/>
  <c r="K129" i="1"/>
  <c r="K122" i="1" s="1"/>
  <c r="X63" i="1"/>
  <c r="BQ60" i="1"/>
  <c r="BQ63" i="1" s="1"/>
  <c r="CB69" i="1"/>
  <c r="CE69" i="1"/>
  <c r="AE117" i="1"/>
  <c r="AE131" i="1"/>
  <c r="K34" i="1"/>
  <c r="K22" i="1"/>
  <c r="BW85" i="1"/>
  <c r="BW93" i="1"/>
  <c r="AW93" i="1"/>
  <c r="AE119" i="1"/>
  <c r="AQ126" i="1"/>
  <c r="AQ119" i="1" s="1"/>
  <c r="CA58" i="1"/>
  <c r="AJ122" i="1"/>
  <c r="L129" i="1"/>
  <c r="L122" i="1" s="1"/>
  <c r="CD79" i="1"/>
  <c r="AT79" i="1"/>
  <c r="BY84" i="1"/>
  <c r="AF85" i="1"/>
  <c r="BY83" i="1"/>
  <c r="BY81" i="1"/>
  <c r="BY82" i="1"/>
  <c r="BA71" i="1"/>
  <c r="AQ125" i="1"/>
  <c r="AQ118" i="1" s="1"/>
  <c r="BH63" i="1"/>
  <c r="BA85" i="1"/>
  <c r="AB85" i="1"/>
  <c r="BB85" i="1"/>
  <c r="AY93" i="1"/>
  <c r="AN132" i="1"/>
  <c r="AN139" i="1" s="1"/>
  <c r="AP132" i="1"/>
  <c r="AP139" i="1" s="1"/>
  <c r="AK58" i="1"/>
  <c r="BY25" i="1"/>
  <c r="AS138" i="1"/>
  <c r="CE85" i="1"/>
  <c r="BD72" i="1"/>
  <c r="CD58" i="1"/>
  <c r="AI121" i="1"/>
  <c r="BA93" i="1"/>
  <c r="BX80" i="1"/>
  <c r="BA70" i="1"/>
  <c r="BA73" i="1"/>
  <c r="BC71" i="1"/>
  <c r="BC73" i="1"/>
  <c r="AZ93" i="1"/>
  <c r="AH80" i="1"/>
  <c r="CA78" i="1"/>
  <c r="CA76" i="1"/>
  <c r="AR75" i="1"/>
  <c r="CA75" i="1"/>
  <c r="CA77" i="1"/>
  <c r="J75" i="1"/>
  <c r="BD79" i="1" s="1"/>
  <c r="AS129" i="1"/>
  <c r="AS122" i="1" s="1"/>
  <c r="AO84" i="1"/>
  <c r="AO134" i="1"/>
  <c r="AA132" i="1"/>
  <c r="BB93" i="1"/>
  <c r="AV85" i="1"/>
  <c r="AF79" i="1"/>
  <c r="AF57" i="1"/>
  <c r="AF58" i="1" s="1"/>
  <c r="K33" i="1"/>
  <c r="AQ33" i="1"/>
  <c r="BY33" i="1"/>
  <c r="K62" i="1"/>
  <c r="K63" i="1" s="1"/>
  <c r="BY62" i="1"/>
  <c r="BY63" i="1" s="1"/>
  <c r="BC68" i="1"/>
  <c r="I69" i="1"/>
  <c r="BC65" i="1"/>
  <c r="BC67" i="1"/>
  <c r="BC66" i="1"/>
  <c r="L75" i="1"/>
  <c r="L58" i="1"/>
  <c r="L48" i="1"/>
  <c r="BI83" i="1"/>
  <c r="BI85" i="1" s="1"/>
  <c r="P85" i="1"/>
  <c r="BX93" i="1"/>
  <c r="CA80" i="1" l="1"/>
  <c r="CC80" i="1"/>
  <c r="BY72" i="1"/>
  <c r="BY70" i="1"/>
  <c r="BY71" i="1"/>
  <c r="BY73" i="1"/>
  <c r="BD69" i="1"/>
  <c r="K75" i="1"/>
  <c r="K48" i="1"/>
  <c r="AO132" i="1"/>
  <c r="AO139" i="1" s="1"/>
  <c r="AA139" i="1"/>
  <c r="AQ131" i="1"/>
  <c r="K124" i="1"/>
  <c r="AF117" i="1"/>
  <c r="AF131" i="1"/>
  <c r="BY58" i="1"/>
  <c r="L80" i="1"/>
  <c r="BC55" i="1"/>
  <c r="I48" i="1"/>
  <c r="BC53" i="1"/>
  <c r="BC54" i="1"/>
  <c r="BC56" i="1"/>
  <c r="BY75" i="1"/>
  <c r="AF80" i="1"/>
  <c r="BY78" i="1"/>
  <c r="BY77" i="1"/>
  <c r="BY76" i="1"/>
  <c r="AQ75" i="1"/>
  <c r="I75" i="1"/>
  <c r="AJ121" i="1"/>
  <c r="L128" i="1"/>
  <c r="L121" i="1" s="1"/>
  <c r="L132" i="1"/>
  <c r="L139" i="1" s="1"/>
  <c r="AJ139" i="1"/>
  <c r="K132" i="1"/>
  <c r="K139" i="1" s="1"/>
  <c r="AF139" i="1"/>
  <c r="BY48" i="1"/>
  <c r="BY50" i="1"/>
  <c r="BY51" i="1"/>
  <c r="BY49" i="1"/>
  <c r="K70" i="1"/>
  <c r="CD80" i="1"/>
  <c r="BC69" i="1"/>
  <c r="BY57" i="1"/>
  <c r="K57" i="1"/>
  <c r="K58" i="1" s="1"/>
  <c r="I57" i="1"/>
  <c r="BC57" i="1" s="1"/>
  <c r="AQ57" i="1"/>
  <c r="J80" i="1"/>
  <c r="BD76" i="1"/>
  <c r="BD75" i="1"/>
  <c r="BD78" i="1"/>
  <c r="BD77" i="1"/>
  <c r="AS128" i="1"/>
  <c r="AS121" i="1" s="1"/>
  <c r="AP117" i="1"/>
  <c r="AP131" i="1"/>
  <c r="BD48" i="1"/>
  <c r="BD51" i="1"/>
  <c r="BD49" i="1"/>
  <c r="BD50" i="1"/>
  <c r="K79" i="1"/>
  <c r="BY79" i="1"/>
  <c r="AQ79" i="1"/>
  <c r="I79" i="1"/>
  <c r="BC79" i="1" s="1"/>
  <c r="BY85" i="1"/>
  <c r="BD58" i="1"/>
  <c r="K80" i="1" l="1"/>
  <c r="BC48" i="1"/>
  <c r="BC51" i="1"/>
  <c r="BC49" i="1"/>
  <c r="BC50" i="1"/>
  <c r="AJ117" i="1"/>
  <c r="L124" i="1"/>
  <c r="AS124" i="1"/>
  <c r="BY80" i="1"/>
  <c r="I80" i="1"/>
  <c r="BC75" i="1"/>
  <c r="BC80" i="1" s="1"/>
  <c r="BC77" i="1"/>
  <c r="BC76" i="1"/>
  <c r="BC78" i="1"/>
  <c r="BC58" i="1"/>
  <c r="K117" i="1"/>
  <c r="K123" i="1" s="1"/>
  <c r="K131" i="1"/>
  <c r="BD80" i="1"/>
  <c r="I58" i="1"/>
  <c r="AS117" i="1" l="1"/>
  <c r="AS131" i="1"/>
  <c r="L117" i="1"/>
  <c r="L123" i="1" s="1"/>
  <c r="L131" i="1"/>
</calcChain>
</file>

<file path=xl/comments1.xml><?xml version="1.0" encoding="utf-8"?>
<comments xmlns="http://schemas.openxmlformats.org/spreadsheetml/2006/main">
  <authors>
    <author>Vikash</author>
    <author>Vikash Jalan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angkok Polyster PET-1.5 months extra</t>
        </r>
      </text>
    </comment>
    <comment ref="X1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Seasonal</t>
        </r>
      </text>
    </comment>
    <comment ref="Y1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AC1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D1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Normlaised North America Alphapet, lower run at China on normal turnaround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Perforamnce Fibers 3 months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Seaonal effect in EMEA as Ausgust is holiday month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1 Month of Cepsa Canada</t>
        </r>
      </text>
    </comment>
    <comment ref="W19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Cepsa Canada (2months extra production) muted by amonth long unplanned shutdown of EOEG in the USA</t>
        </r>
      </text>
    </comment>
    <comment ref="X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Ageing Catalyst at our EO/EG site</t>
        </r>
      </text>
    </comment>
    <comment ref="Y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IVL Spain PTA, IPA and higher volumes at EOEG</t>
        </r>
      </text>
    </comment>
    <comment ref="AA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B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C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D1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 EOEG with normal turnaround, running full in 3Q17 so far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Impacted by PTTGC FM - end July to begin Nov 2015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 margins on project delays in Europe and impecting Asia positively too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Back to 2013 levels and also effect of one new cacpaity in India targeting Asia, Middle East and Europe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gain on lag pricing in Asia on falling prices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in South Asia targeted Europe &amp; Asia market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getting absorbed with demand growth + gain on lag pricing in Asia on fallling prices</t>
        </r>
      </text>
    </comment>
    <comment ref="X23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Destocking demand due to fallin gprices impacted margins</t>
        </r>
      </text>
    </comment>
    <comment ref="AA23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Weaker West PET on seasonality</t>
        </r>
      </text>
    </comment>
    <comment ref="W24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HVA margins improve on falling prices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Imapct of amonth long unplanned SD of EOEG site + PTTGC FM</t>
        </r>
      </text>
    </comment>
    <comment ref="X2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volume at EO/EG and 20 days planned shutdown at PTA Canada</t>
        </r>
      </text>
    </comment>
    <comment ref="Y2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2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due to IPA and EOEG higher volumes, but lower YoY due to change in mix with acquisitions and higher production at EOEG last year</t>
        </r>
      </text>
    </comment>
    <comment ref="V26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Higher on seasonal + outage of Dragon Aromatic PTA in China</t>
        </r>
      </text>
    </comment>
    <comment ref="Y2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AA2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margin</t>
        </r>
      </text>
    </comment>
    <comment ref="AD2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adversely impacted by high cost IPA which is a secondary raw material</t>
        </r>
      </text>
    </comment>
    <comment ref="Y3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3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</t>
        </r>
      </text>
    </comment>
    <comment ref="AA3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Improving performance at acquired IVL Spain and Aromatics Decatur</t>
        </r>
      </text>
    </comment>
    <comment ref="Y32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AA33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FX gain</t>
        </r>
      </text>
    </comment>
    <comment ref="W35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absolute lower prices mainly</t>
        </r>
      </text>
    </comment>
    <comment ref="X3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drude oil drive lower revenues</t>
        </r>
      </text>
    </comment>
    <comment ref="Y38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38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and in NA higher merchant PTA supplies</t>
        </r>
      </text>
    </comment>
    <comment ref="W44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Y44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44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IPA and EOEG volumes</t>
        </r>
      </text>
    </comment>
    <comment ref="W45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Hight with Cepsa Canada though net lower with a month long unplanned SD at EOEG</t>
        </r>
      </text>
    </comment>
    <comment ref="X4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due to ageing catalyst and 20 days planend shutdown at PTA Canada</t>
        </r>
      </text>
    </comment>
    <comment ref="Y4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4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(BP Decaur) and IVL Spain impact</t>
        </r>
      </text>
    </comment>
    <comment ref="AA4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 rate</t>
        </r>
      </text>
    </comment>
    <comment ref="AC4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</t>
        </r>
      </text>
    </comment>
    <comment ref="Y4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Y49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W50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mainly on EOEG amonth long unplanned SD</t>
        </r>
      </text>
    </comment>
    <comment ref="X50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margins at MEG in NA</t>
        </r>
      </text>
    </comment>
    <comment ref="Y50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50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mix impact</t>
        </r>
      </text>
    </comment>
    <comment ref="W51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Improved from lag price impact on falling prices</t>
        </r>
      </text>
    </comment>
    <comment ref="X5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 PET on destocking demand on falling prices impacted margins</t>
        </r>
      </text>
    </comment>
    <comment ref="Y5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</t>
        </r>
      </text>
    </comment>
    <comment ref="Y54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AC54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 in West feedstocks</t>
        </r>
      </text>
    </comment>
    <comment ref="Y55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5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 + Micropet India PET volumes for first full quarter</t>
        </r>
      </text>
    </comment>
    <comment ref="X6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EO/EG volumes due to ageing catalyst &amp; 20 days planned shutdown at PTA Canada</t>
        </r>
      </text>
    </comment>
    <comment ref="Y6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Z6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volume and EOEG higher voluems post catalyst change and mechanical problem in 1Q16</t>
        </r>
      </text>
    </comment>
    <comment ref="AC6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turnarounds</t>
        </r>
      </text>
    </comment>
    <comment ref="W67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Auhust holidays in Europe</t>
        </r>
      </text>
    </comment>
    <comment ref="Y6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operating rates due to better demand- restocking partially</t>
        </r>
      </text>
    </comment>
    <comment ref="Z67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with IVL Spain and higher Op Rates</t>
        </r>
      </text>
    </comment>
    <comment ref="Y68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W71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amonth long unplanned SD at EOEG</t>
        </r>
      </text>
    </comment>
    <comment ref="X7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Margins and 20 days planend Shutdown at PTA Canada</t>
        </r>
      </text>
    </comment>
    <comment ref="Y71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Q72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 + restocking demand</t>
        </r>
      </text>
    </comment>
    <comment ref="R72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Impact of a new capcaity start up in South Asia</t>
        </r>
      </text>
    </comment>
    <comment ref="W72" authorId="0" shape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Y76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78" authorId="1" shapeId="0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</commentList>
</comments>
</file>

<file path=xl/sharedStrings.xml><?xml version="1.0" encoding="utf-8"?>
<sst xmlns="http://schemas.openxmlformats.org/spreadsheetml/2006/main" count="180" uniqueCount="89">
  <si>
    <t>Segment Analysis (THB)</t>
  </si>
  <si>
    <t>LTM
3Q18</t>
  </si>
  <si>
    <t>LTM
3Q19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</si>
  <si>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</si>
  <si>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</si>
  <si>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</si>
  <si>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</si>
  <si>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</si>
  <si>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</si>
  <si>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</si>
  <si>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</si>
  <si>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</si>
  <si>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</si>
  <si>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</si>
  <si>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</si>
  <si>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</si>
  <si>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</si>
  <si>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</si>
  <si>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</si>
  <si>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</si>
  <si>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</si>
  <si>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</si>
  <si>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</si>
  <si>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</si>
  <si>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</si>
  <si>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</si>
  <si>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</si>
  <si>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</si>
  <si>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</si>
  <si>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 xml:space="preserve">3Q19 </t>
  </si>
  <si>
    <t>1H16</t>
  </si>
  <si>
    <t>2H16</t>
  </si>
  <si>
    <t>1H17</t>
  </si>
  <si>
    <t>2H17</t>
  </si>
  <si>
    <t>1H18</t>
  </si>
  <si>
    <t>2H18</t>
  </si>
  <si>
    <t>1H19</t>
  </si>
  <si>
    <t>2H19</t>
  </si>
  <si>
    <t>3Q19 Exc IRSL</t>
  </si>
  <si>
    <t>Performance by Segments</t>
  </si>
  <si>
    <t>IVL Operating Rate (%)</t>
  </si>
  <si>
    <t>PET</t>
  </si>
  <si>
    <t>Fibers &amp; Yarns</t>
  </si>
  <si>
    <t>West Feedstock</t>
  </si>
  <si>
    <t>Asia PTA</t>
  </si>
  <si>
    <t>IVL Effective Capacity (MMT)</t>
  </si>
  <si>
    <t>IVL Production (MMT)</t>
  </si>
  <si>
    <t>IVL Core EBITDA(THB/t)</t>
  </si>
  <si>
    <t>IVL Core EBITDA (M THB)</t>
  </si>
  <si>
    <t>Holding</t>
  </si>
  <si>
    <t>IVL Net Revenue (M THB)</t>
  </si>
  <si>
    <t>Intercompany</t>
  </si>
  <si>
    <t>Performance by Portfolio</t>
  </si>
  <si>
    <t>High Value Add (HVA)</t>
  </si>
  <si>
    <t>Special Position (West Necessities)</t>
  </si>
  <si>
    <t>Cyclical (East Necessities)</t>
  </si>
  <si>
    <t>Performance by Regions</t>
  </si>
  <si>
    <t>America</t>
  </si>
  <si>
    <t>Europe, Middle East &amp; Africa (EMEA)</t>
  </si>
  <si>
    <t>Asia</t>
  </si>
  <si>
    <t>*IVL Net Revenue (M THB)</t>
  </si>
  <si>
    <t>Revenues by major country/region on the basis of deliveries to customers</t>
  </si>
  <si>
    <t>Thailand</t>
  </si>
  <si>
    <t>Rest of Asia</t>
  </si>
  <si>
    <t>North America</t>
  </si>
  <si>
    <t>Europe</t>
  </si>
  <si>
    <t>Rest of the World</t>
  </si>
  <si>
    <t>Performance by 5 Segments</t>
  </si>
  <si>
    <t>Integrated PET (PET + PTA + Px + Recycling)</t>
  </si>
  <si>
    <t>Integrated Oxides and Derivatives (IVOL + IVOG)</t>
  </si>
  <si>
    <t>Specialty Chemicals (NDC, IPA, Specialty PET)</t>
  </si>
  <si>
    <t>Packaging</t>
  </si>
  <si>
    <t>Fibers</t>
  </si>
  <si>
    <t>*Note: Net Revenue by Factory location basis</t>
  </si>
  <si>
    <t>6M13</t>
  </si>
  <si>
    <t>9M13</t>
  </si>
  <si>
    <t>12M13</t>
  </si>
  <si>
    <t>3M14</t>
  </si>
  <si>
    <t>6M14</t>
  </si>
  <si>
    <t>9M14</t>
  </si>
  <si>
    <t>3M15</t>
  </si>
  <si>
    <t>6M15</t>
  </si>
  <si>
    <t>9M15</t>
  </si>
  <si>
    <t>3M16</t>
  </si>
  <si>
    <t>6M16</t>
  </si>
  <si>
    <t>9M16</t>
  </si>
  <si>
    <t>3M17</t>
  </si>
  <si>
    <t>6M17</t>
  </si>
  <si>
    <t>9M17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</si>
</sst>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[$-409]dd\-mmm\-yy;@"/>
    <numFmt numFmtId="165" formatCode="#,##0.0000_);[Red]\(#,##0.0000\)"/>
    <numFmt numFmtId="166" formatCode="#,###%;[Red]\(#,###\)%"/>
    <numFmt numFmtId="167" formatCode="_(* #,##0_);_(* \(#,##0\);_(* &quot;-&quot;??_);_(@_)"/>
    <numFmt numFmtId="168" formatCode="_(* #,##0.0_);_(* \(#,##0.0\);_(* &quot;-&quot;??_);_(@_)"/>
    <numFmt numFmtId="169" formatCode="_(* #,##0.0000_);_(* \(#,##0.0000\);_(* &quot;-&quot;??_);_(@_)"/>
    <numFmt numFmtId="170" formatCode="0_);[Red]\(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0" tint="-0.14999847407452621"/>
      <name val="Times New Roman"/>
      <family val="1"/>
    </font>
    <font>
      <sz val="1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rgb="FFFF0000"/>
      <name val="Times New Roman"/>
      <family val="1"/>
    </font>
    <font>
      <b/>
      <sz val="10"/>
      <color theme="1" tint="0.34998626667073579"/>
      <name val="Times New Roman"/>
      <family val="1"/>
    </font>
    <font>
      <sz val="10"/>
      <color theme="1"/>
      <name val="Times New Roman"/>
      <family val="1"/>
    </font>
    <font>
      <sz val="11"/>
      <color theme="2"/>
      <name val="Times New Roman"/>
      <family val="1"/>
    </font>
    <font>
      <i/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165" fontId="2" fillId="2" borderId="0" xfId="1" applyNumberFormat="1" applyFont="1" applyFill="1" applyBorder="1" applyAlignment="1"/>
    <xf numFmtId="43" fontId="2" fillId="2" borderId="0" xfId="0" applyNumberFormat="1" applyFont="1" applyFill="1" applyBorder="1" applyAlignment="1"/>
    <xf numFmtId="0" fontId="2" fillId="2" borderId="1" xfId="0" applyFont="1" applyFill="1" applyBorder="1" applyAlignment="1"/>
    <xf numFmtId="0" fontId="2" fillId="3" borderId="0" xfId="0" applyFont="1" applyFill="1" applyBorder="1" applyAlignment="1"/>
    <xf numFmtId="0" fontId="3" fillId="2" borderId="2" xfId="0" applyFon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/>
    <xf numFmtId="0" fontId="3" fillId="5" borderId="5" xfId="0" applyFont="1" applyFill="1" applyBorder="1"/>
    <xf numFmtId="38" fontId="5" fillId="5" borderId="0" xfId="0" applyNumberFormat="1" applyFont="1" applyFill="1" applyBorder="1"/>
    <xf numFmtId="38" fontId="5" fillId="5" borderId="6" xfId="0" applyNumberFormat="1" applyFont="1" applyFill="1" applyBorder="1"/>
    <xf numFmtId="38" fontId="5" fillId="3" borderId="0" xfId="0" applyNumberFormat="1" applyFont="1" applyFill="1" applyBorder="1"/>
    <xf numFmtId="38" fontId="5" fillId="4" borderId="0" xfId="0" applyNumberFormat="1" applyFont="1" applyFill="1" applyBorder="1"/>
    <xf numFmtId="0" fontId="5" fillId="2" borderId="0" xfId="0" applyFont="1" applyFill="1"/>
    <xf numFmtId="43" fontId="2" fillId="2" borderId="5" xfId="1" applyFont="1" applyFill="1" applyBorder="1"/>
    <xf numFmtId="9" fontId="5" fillId="2" borderId="0" xfId="2" applyFont="1" applyFill="1" applyBorder="1"/>
    <xf numFmtId="9" fontId="5" fillId="3" borderId="5" xfId="2" applyFont="1" applyFill="1" applyBorder="1"/>
    <xf numFmtId="9" fontId="5" fillId="3" borderId="0" xfId="2" applyFont="1" applyFill="1" applyBorder="1"/>
    <xf numFmtId="43" fontId="5" fillId="2" borderId="0" xfId="1" applyFont="1" applyFill="1"/>
    <xf numFmtId="43" fontId="5" fillId="2" borderId="5" xfId="1" applyFont="1" applyFill="1" applyBorder="1"/>
    <xf numFmtId="166" fontId="5" fillId="2" borderId="0" xfId="2" applyNumberFormat="1" applyFont="1" applyFill="1" applyBorder="1"/>
    <xf numFmtId="43" fontId="5" fillId="2" borderId="0" xfId="1" applyFont="1" applyFill="1" applyBorder="1"/>
    <xf numFmtId="43" fontId="5" fillId="3" borderId="5" xfId="1" applyFont="1" applyFill="1" applyBorder="1"/>
    <xf numFmtId="167" fontId="6" fillId="2" borderId="0" xfId="1" applyNumberFormat="1" applyFont="1" applyFill="1" applyBorder="1"/>
    <xf numFmtId="43" fontId="5" fillId="3" borderId="0" xfId="1" applyFont="1" applyFill="1" applyBorder="1"/>
    <xf numFmtId="40" fontId="5" fillId="2" borderId="0" xfId="0" applyNumberFormat="1" applyFont="1" applyFill="1" applyBorder="1"/>
    <xf numFmtId="40" fontId="5" fillId="2" borderId="5" xfId="0" applyNumberFormat="1" applyFont="1" applyFill="1" applyBorder="1"/>
    <xf numFmtId="40" fontId="5" fillId="3" borderId="0" xfId="0" applyNumberFormat="1" applyFont="1" applyFill="1" applyBorder="1"/>
    <xf numFmtId="40" fontId="5" fillId="3" borderId="5" xfId="0" applyNumberFormat="1" applyFont="1" applyFill="1" applyBorder="1"/>
    <xf numFmtId="43" fontId="5" fillId="2" borderId="0" xfId="1" applyNumberFormat="1" applyFont="1" applyFill="1" applyBorder="1"/>
    <xf numFmtId="43" fontId="5" fillId="3" borderId="0" xfId="1" applyNumberFormat="1" applyFont="1" applyFill="1" applyBorder="1"/>
    <xf numFmtId="43" fontId="7" fillId="2" borderId="0" xfId="1" applyFont="1" applyFill="1" applyBorder="1"/>
    <xf numFmtId="43" fontId="7" fillId="2" borderId="5" xfId="1" applyFont="1" applyFill="1" applyBorder="1"/>
    <xf numFmtId="43" fontId="7" fillId="3" borderId="0" xfId="1" applyFont="1" applyFill="1" applyBorder="1"/>
    <xf numFmtId="43" fontId="7" fillId="3" borderId="5" xfId="1" applyFont="1" applyFill="1" applyBorder="1"/>
    <xf numFmtId="168" fontId="7" fillId="2" borderId="0" xfId="1" applyNumberFormat="1" applyFont="1" applyFill="1" applyBorder="1"/>
    <xf numFmtId="43" fontId="7" fillId="2" borderId="0" xfId="1" applyNumberFormat="1" applyFont="1" applyFill="1" applyBorder="1"/>
    <xf numFmtId="9" fontId="7" fillId="2" borderId="0" xfId="1" applyNumberFormat="1" applyFont="1" applyFill="1" applyBorder="1"/>
    <xf numFmtId="169" fontId="7" fillId="3" borderId="0" xfId="1" applyNumberFormat="1" applyFont="1" applyFill="1" applyBorder="1"/>
    <xf numFmtId="40" fontId="5" fillId="2" borderId="0" xfId="1" applyNumberFormat="1" applyFont="1" applyFill="1" applyBorder="1"/>
    <xf numFmtId="43" fontId="8" fillId="2" borderId="5" xfId="1" applyFont="1" applyFill="1" applyBorder="1"/>
    <xf numFmtId="43" fontId="8" fillId="2" borderId="0" xfId="1" applyFont="1" applyFill="1"/>
    <xf numFmtId="38" fontId="5" fillId="2" borderId="0" xfId="0" applyNumberFormat="1" applyFont="1" applyFill="1" applyBorder="1"/>
    <xf numFmtId="167" fontId="5" fillId="2" borderId="0" xfId="1" applyNumberFormat="1" applyFont="1" applyFill="1" applyBorder="1"/>
    <xf numFmtId="167" fontId="5" fillId="3" borderId="5" xfId="1" applyNumberFormat="1" applyFont="1" applyFill="1" applyBorder="1"/>
    <xf numFmtId="167" fontId="5" fillId="3" borderId="0" xfId="1" applyNumberFormat="1" applyFont="1" applyFill="1" applyBorder="1"/>
    <xf numFmtId="0" fontId="8" fillId="2" borderId="5" xfId="0" applyFont="1" applyFill="1" applyBorder="1"/>
    <xf numFmtId="38" fontId="8" fillId="2" borderId="0" xfId="0" applyNumberFormat="1" applyFont="1" applyFill="1" applyBorder="1"/>
    <xf numFmtId="167" fontId="8" fillId="2" borderId="0" xfId="1" applyNumberFormat="1" applyFont="1" applyFill="1" applyBorder="1"/>
    <xf numFmtId="38" fontId="8" fillId="3" borderId="0" xfId="0" applyNumberFormat="1" applyFont="1" applyFill="1" applyBorder="1"/>
    <xf numFmtId="9" fontId="8" fillId="2" borderId="0" xfId="2" applyFont="1" applyFill="1" applyBorder="1"/>
    <xf numFmtId="0" fontId="8" fillId="2" borderId="0" xfId="0" applyFont="1" applyFill="1"/>
    <xf numFmtId="167" fontId="5" fillId="2" borderId="0" xfId="1" applyNumberFormat="1" applyFont="1" applyFill="1"/>
    <xf numFmtId="167" fontId="5" fillId="2" borderId="0" xfId="0" applyNumberFormat="1" applyFont="1" applyFill="1"/>
    <xf numFmtId="170" fontId="5" fillId="2" borderId="0" xfId="0" applyNumberFormat="1" applyFont="1" applyFill="1" applyBorder="1"/>
    <xf numFmtId="170" fontId="5" fillId="2" borderId="0" xfId="2" applyNumberFormat="1" applyFont="1" applyFill="1" applyBorder="1"/>
    <xf numFmtId="170" fontId="5" fillId="2" borderId="0" xfId="0" applyNumberFormat="1" applyFont="1" applyFill="1"/>
    <xf numFmtId="167" fontId="7" fillId="3" borderId="5" xfId="1" applyNumberFormat="1" applyFont="1" applyFill="1" applyBorder="1"/>
    <xf numFmtId="38" fontId="5" fillId="3" borderId="5" xfId="0" applyNumberFormat="1" applyFont="1" applyFill="1" applyBorder="1"/>
    <xf numFmtId="43" fontId="8" fillId="2" borderId="0" xfId="1" applyFont="1" applyFill="1" applyBorder="1"/>
    <xf numFmtId="167" fontId="7" fillId="2" borderId="0" xfId="1" applyNumberFormat="1" applyFont="1" applyFill="1" applyBorder="1"/>
    <xf numFmtId="167" fontId="7" fillId="3" borderId="0" xfId="1" applyNumberFormat="1" applyFont="1" applyFill="1" applyBorder="1"/>
    <xf numFmtId="38" fontId="8" fillId="2" borderId="0" xfId="1" applyNumberFormat="1" applyFont="1" applyFill="1" applyBorder="1"/>
    <xf numFmtId="0" fontId="5" fillId="5" borderId="0" xfId="0" applyFont="1" applyFill="1"/>
    <xf numFmtId="9" fontId="7" fillId="2" borderId="0" xfId="2" applyFont="1" applyFill="1" applyBorder="1"/>
    <xf numFmtId="43" fontId="7" fillId="2" borderId="0" xfId="1" applyFont="1" applyFill="1"/>
    <xf numFmtId="9" fontId="8" fillId="2" borderId="0" xfId="1" applyNumberFormat="1" applyFont="1" applyFill="1" applyBorder="1"/>
    <xf numFmtId="167" fontId="7" fillId="2" borderId="0" xfId="2" applyNumberFormat="1" applyFont="1" applyFill="1" applyBorder="1"/>
    <xf numFmtId="43" fontId="5" fillId="2" borderId="0" xfId="0" applyNumberFormat="1" applyFont="1" applyFill="1"/>
    <xf numFmtId="167" fontId="8" fillId="2" borderId="5" xfId="1" applyNumberFormat="1" applyFont="1" applyFill="1" applyBorder="1"/>
    <xf numFmtId="2" fontId="9" fillId="2" borderId="5" xfId="0" applyNumberFormat="1" applyFont="1" applyFill="1" applyBorder="1"/>
    <xf numFmtId="167" fontId="10" fillId="3" borderId="0" xfId="1" applyNumberFormat="1" applyFont="1" applyFill="1" applyBorder="1"/>
    <xf numFmtId="167" fontId="8" fillId="2" borderId="0" xfId="1" applyNumberFormat="1" applyFont="1" applyFill="1"/>
    <xf numFmtId="38" fontId="5" fillId="2" borderId="5" xfId="0" applyNumberFormat="1" applyFont="1" applyFill="1" applyBorder="1"/>
    <xf numFmtId="38" fontId="5" fillId="6" borderId="0" xfId="0" applyNumberFormat="1" applyFont="1" applyFill="1" applyBorder="1"/>
    <xf numFmtId="9" fontId="5" fillId="6" borderId="0" xfId="2" applyFont="1" applyFill="1" applyBorder="1"/>
    <xf numFmtId="43" fontId="5" fillId="6" borderId="0" xfId="1" applyFont="1" applyFill="1"/>
    <xf numFmtId="0" fontId="2" fillId="2" borderId="5" xfId="0" applyFont="1" applyFill="1" applyBorder="1"/>
    <xf numFmtId="167" fontId="8" fillId="6" borderId="0" xfId="1" applyNumberFormat="1" applyFont="1" applyFill="1" applyBorder="1"/>
    <xf numFmtId="167" fontId="8" fillId="6" borderId="0" xfId="0" applyNumberFormat="1" applyFont="1" applyFill="1" applyBorder="1"/>
    <xf numFmtId="167" fontId="8" fillId="6" borderId="5" xfId="0" applyNumberFormat="1" applyFont="1" applyFill="1" applyBorder="1"/>
    <xf numFmtId="166" fontId="8" fillId="6" borderId="0" xfId="2" applyNumberFormat="1" applyFont="1" applyFill="1" applyBorder="1"/>
    <xf numFmtId="166" fontId="8" fillId="6" borderId="8" xfId="2" applyNumberFormat="1" applyFont="1" applyFill="1" applyBorder="1"/>
    <xf numFmtId="9" fontId="8" fillId="6" borderId="0" xfId="2" applyFont="1" applyFill="1" applyBorder="1"/>
    <xf numFmtId="0" fontId="8" fillId="6" borderId="0" xfId="0" applyFont="1" applyFill="1"/>
    <xf numFmtId="40" fontId="8" fillId="6" borderId="0" xfId="0" applyNumberFormat="1" applyFont="1" applyFill="1"/>
    <xf numFmtId="167" fontId="8" fillId="3" borderId="0" xfId="0" applyNumberFormat="1" applyFont="1" applyFill="1" applyBorder="1"/>
    <xf numFmtId="0" fontId="5" fillId="3" borderId="5" xfId="0" applyFont="1" applyFill="1" applyBorder="1"/>
    <xf numFmtId="0" fontId="11" fillId="2" borderId="0" xfId="0" applyFont="1" applyFill="1"/>
    <xf numFmtId="0" fontId="11" fillId="2" borderId="0" xfId="0" applyFont="1" applyFill="1" applyBorder="1"/>
    <xf numFmtId="0" fontId="5" fillId="2" borderId="0" xfId="0" applyFont="1" applyFill="1" applyBorder="1"/>
    <xf numFmtId="0" fontId="12" fillId="2" borderId="0" xfId="0" applyFont="1" applyFill="1"/>
    <xf numFmtId="0" fontId="11" fillId="3" borderId="0" xfId="0" applyFont="1" applyFill="1"/>
    <xf numFmtId="0" fontId="5" fillId="5" borderId="0" xfId="0" applyFont="1" applyFill="1" applyBorder="1"/>
    <xf numFmtId="0" fontId="5" fillId="3" borderId="0" xfId="0" applyFont="1" applyFill="1" applyBorder="1"/>
    <xf numFmtId="9" fontId="5" fillId="2" borderId="0" xfId="2" applyFont="1" applyFill="1"/>
    <xf numFmtId="2" fontId="5" fillId="2" borderId="0" xfId="0" applyNumberFormat="1" applyFont="1" applyFill="1"/>
    <xf numFmtId="43" fontId="5" fillId="3" borderId="5" xfId="1" applyNumberFormat="1" applyFont="1" applyFill="1" applyBorder="1"/>
    <xf numFmtId="43" fontId="5" fillId="2" borderId="0" xfId="1" applyNumberFormat="1" applyFont="1" applyFill="1"/>
    <xf numFmtId="43" fontId="5" fillId="3" borderId="0" xfId="1" applyNumberFormat="1" applyFont="1" applyFill="1"/>
    <xf numFmtId="43" fontId="7" fillId="2" borderId="0" xfId="1" applyNumberFormat="1" applyFont="1" applyFill="1"/>
    <xf numFmtId="167" fontId="5" fillId="3" borderId="0" xfId="1" applyNumberFormat="1" applyFont="1" applyFill="1"/>
    <xf numFmtId="167" fontId="13" fillId="2" borderId="0" xfId="1" applyNumberFormat="1" applyFont="1" applyFill="1"/>
    <xf numFmtId="167" fontId="13" fillId="3" borderId="5" xfId="1" applyNumberFormat="1" applyFont="1" applyFill="1" applyBorder="1"/>
    <xf numFmtId="167" fontId="13" fillId="3" borderId="0" xfId="1" applyNumberFormat="1" applyFont="1" applyFill="1"/>
    <xf numFmtId="167" fontId="13" fillId="2" borderId="0" xfId="1" applyNumberFormat="1" applyFont="1" applyFill="1" applyBorder="1"/>
    <xf numFmtId="167" fontId="5" fillId="2" borderId="5" xfId="1" applyNumberFormat="1" applyFont="1" applyFill="1" applyBorder="1"/>
    <xf numFmtId="167" fontId="7" fillId="2" borderId="5" xfId="1" applyNumberFormat="1" applyFont="1" applyFill="1" applyBorder="1"/>
    <xf numFmtId="167" fontId="7" fillId="2" borderId="0" xfId="0" applyNumberFormat="1" applyFont="1" applyFill="1" applyBorder="1"/>
    <xf numFmtId="167" fontId="7" fillId="3" borderId="0" xfId="0" applyNumberFormat="1" applyFont="1" applyFill="1" applyBorder="1"/>
    <xf numFmtId="167" fontId="7" fillId="2" borderId="5" xfId="0" applyNumberFormat="1" applyFont="1" applyFill="1" applyBorder="1"/>
    <xf numFmtId="167" fontId="7" fillId="3" borderId="5" xfId="0" applyNumberFormat="1" applyFont="1" applyFill="1" applyBorder="1"/>
    <xf numFmtId="43" fontId="7" fillId="2" borderId="0" xfId="0" applyNumberFormat="1" applyFont="1" applyFill="1" applyBorder="1"/>
    <xf numFmtId="43" fontId="14" fillId="2" borderId="5" xfId="1" applyFont="1" applyFill="1" applyBorder="1"/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40" fontId="5" fillId="2" borderId="0" xfId="0" applyNumberFormat="1" applyFont="1" applyFill="1" applyAlignment="1">
      <alignment horizontal="right"/>
    </xf>
    <xf numFmtId="40" fontId="5" fillId="3" borderId="0" xfId="0" applyNumberFormat="1" applyFont="1" applyFill="1" applyAlignment="1">
      <alignment horizontal="right"/>
    </xf>
    <xf numFmtId="0" fontId="2" fillId="3" borderId="4" xfId="0" applyFont="1" applyFill="1" applyBorder="1" applyAlignment="1">
      <alignment horizontal="center" wrapText="1"/>
    </xf>
    <xf numFmtId="0" fontId="5" fillId="2" borderId="5" xfId="0" applyFont="1" applyFill="1" applyBorder="1"/>
    <xf numFmtId="38" fontId="5" fillId="5" borderId="7" xfId="0" applyNumberFormat="1" applyFont="1" applyFill="1" applyBorder="1"/>
    <xf numFmtId="9" fontId="5" fillId="2" borderId="5" xfId="2" applyFont="1" applyFill="1" applyBorder="1"/>
    <xf numFmtId="40" fontId="5" fillId="2" borderId="5" xfId="1" applyNumberFormat="1" applyFont="1" applyFill="1" applyBorder="1"/>
    <xf numFmtId="170" fontId="5" fillId="2" borderId="5" xfId="0" applyNumberFormat="1" applyFont="1" applyFill="1" applyBorder="1"/>
    <xf numFmtId="38" fontId="5" fillId="5" borderId="5" xfId="0" applyNumberFormat="1" applyFont="1" applyFill="1" applyBorder="1"/>
    <xf numFmtId="38" fontId="5" fillId="6" borderId="5" xfId="0" applyNumberFormat="1" applyFont="1" applyFill="1" applyBorder="1"/>
    <xf numFmtId="0" fontId="5" fillId="5" borderId="5" xfId="0" applyFont="1" applyFill="1" applyBorder="1"/>
    <xf numFmtId="2" fontId="5" fillId="2" borderId="5" xfId="0" applyNumberFormat="1" applyFont="1" applyFill="1" applyBorder="1"/>
    <xf numFmtId="167" fontId="13" fillId="2" borderId="5" xfId="1" applyNumberFormat="1" applyFont="1" applyFill="1" applyBorder="1"/>
    <xf numFmtId="38" fontId="5" fillId="3" borderId="9" xfId="0" applyNumberFormat="1" applyFont="1" applyFill="1" applyBorder="1"/>
    <xf numFmtId="9" fontId="5" fillId="3" borderId="10" xfId="2" applyNumberFormat="1" applyFont="1" applyFill="1" applyBorder="1"/>
    <xf numFmtId="43" fontId="5" fillId="3" borderId="10" xfId="1" applyFont="1" applyFill="1" applyBorder="1"/>
    <xf numFmtId="40" fontId="5" fillId="3" borderId="10" xfId="0" applyNumberFormat="1" applyFont="1" applyFill="1" applyBorder="1"/>
    <xf numFmtId="43" fontId="7" fillId="3" borderId="10" xfId="1" applyFont="1" applyFill="1" applyBorder="1"/>
    <xf numFmtId="167" fontId="5" fillId="3" borderId="10" xfId="1" applyNumberFormat="1" applyFont="1" applyFill="1" applyBorder="1"/>
    <xf numFmtId="167" fontId="8" fillId="3" borderId="10" xfId="1" applyNumberFormat="1" applyFont="1" applyFill="1" applyBorder="1"/>
    <xf numFmtId="167" fontId="7" fillId="3" borderId="10" xfId="1" applyNumberFormat="1" applyFont="1" applyFill="1" applyBorder="1"/>
    <xf numFmtId="38" fontId="5" fillId="3" borderId="10" xfId="0" applyNumberFormat="1" applyFont="1" applyFill="1" applyBorder="1"/>
    <xf numFmtId="2" fontId="9" fillId="3" borderId="10" xfId="0" applyNumberFormat="1" applyFont="1" applyFill="1" applyBorder="1"/>
    <xf numFmtId="38" fontId="5" fillId="6" borderId="10" xfId="0" applyNumberFormat="1" applyFont="1" applyFill="1" applyBorder="1"/>
    <xf numFmtId="167" fontId="8" fillId="6" borderId="10" xfId="0" applyNumberFormat="1" applyFont="1" applyFill="1" applyBorder="1"/>
    <xf numFmtId="0" fontId="5" fillId="3" borderId="10" xfId="0" applyFont="1" applyFill="1" applyBorder="1"/>
    <xf numFmtId="9" fontId="5" fillId="3" borderId="10" xfId="2" applyFont="1" applyFill="1" applyBorder="1"/>
    <xf numFmtId="43" fontId="5" fillId="3" borderId="10" xfId="1" applyNumberFormat="1" applyFont="1" applyFill="1" applyBorder="1"/>
    <xf numFmtId="167" fontId="13" fillId="3" borderId="10" xfId="1" applyNumberFormat="1" applyFont="1" applyFill="1" applyBorder="1"/>
    <xf numFmtId="167" fontId="7" fillId="3" borderId="10" xfId="0" applyNumberFormat="1" applyFont="1" applyFill="1" applyBorder="1"/>
    <xf numFmtId="167" fontId="5" fillId="6" borderId="10" xfId="1" applyNumberFormat="1" applyFont="1" applyFill="1" applyBorder="1"/>
    <xf numFmtId="43" fontId="7" fillId="3" borderId="5" xfId="1" applyNumberFormat="1" applyFont="1" applyFill="1" applyBorder="1"/>
    <xf numFmtId="38" fontId="8" fillId="3" borderId="5" xfId="0" applyNumberFormat="1" applyFont="1" applyFill="1" applyBorder="1"/>
    <xf numFmtId="168" fontId="7" fillId="3" borderId="5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895349</xdr:colOff>
      <xdr:row>1</xdr:row>
      <xdr:rowOff>42262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9050"/>
          <a:ext cx="847724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L%20Historical%20Information_Yr'10%20to%203Q19_Ex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Segments Analysis in USD_AUR"/>
      <sheetName val="Segment Analysis in THB_AUR"/>
      <sheetName val="IVL Industry Margins"/>
      <sheetName val="Industry Demand Supply"/>
      <sheetName val="Industry Spread"/>
      <sheetName val="History of IVL M&amp;A"/>
      <sheetName val="Installed Capacities"/>
      <sheetName val="IVL Debts &amp; Glossary of terms"/>
      <sheetName val="IVL Shareholding Structure"/>
      <sheetName val="Logo"/>
    </sheetNames>
    <sheetDataSet>
      <sheetData sheetId="0">
        <row r="1">
          <cell r="A1">
            <v>43780</v>
          </cell>
        </row>
        <row r="5">
          <cell r="J5">
            <v>10.380801593413699</v>
          </cell>
          <cell r="AG5">
            <v>2.6840030447979952</v>
          </cell>
        </row>
        <row r="6">
          <cell r="J6">
            <v>9.1032677084520284</v>
          </cell>
          <cell r="AG6">
            <v>2.3056040084511196</v>
          </cell>
        </row>
        <row r="8">
          <cell r="F8">
            <v>30.729800000000001</v>
          </cell>
          <cell r="G8">
            <v>32.480800000000002</v>
          </cell>
          <cell r="H8">
            <v>34.286099999999998</v>
          </cell>
          <cell r="I8">
            <v>35.289706557377052</v>
          </cell>
          <cell r="J8">
            <v>33.933399999999999</v>
          </cell>
          <cell r="K8">
            <v>32.322000000000003</v>
          </cell>
        </row>
        <row r="12">
          <cell r="J12">
            <v>286332.272</v>
          </cell>
        </row>
        <row r="15">
          <cell r="J15">
            <v>34077.45016858937</v>
          </cell>
          <cell r="K15">
            <v>46589.086444475666</v>
          </cell>
          <cell r="AI15">
            <v>12394.367090379281</v>
          </cell>
          <cell r="AK15">
            <v>10457.512355273777</v>
          </cell>
          <cell r="AL15">
            <v>9604.2935179112392</v>
          </cell>
          <cell r="AN15">
            <v>8593.0027508083658</v>
          </cell>
          <cell r="BF15">
            <v>8507.7816793457096</v>
          </cell>
        </row>
      </sheetData>
      <sheetData sheetId="1">
        <row r="5">
          <cell r="I5">
            <v>10.178894686942215</v>
          </cell>
          <cell r="K5">
            <v>11.846721627691677</v>
          </cell>
          <cell r="AD5">
            <v>2.5281743660283835</v>
          </cell>
          <cell r="AE5">
            <v>2.5673803761454876</v>
          </cell>
          <cell r="AF5">
            <v>2.6012438064418326</v>
          </cell>
          <cell r="AH5">
            <v>2.659591722756026</v>
          </cell>
          <cell r="AI5">
            <v>2.770971289842965</v>
          </cell>
          <cell r="AJ5">
            <v>3.146663733642233</v>
          </cell>
          <cell r="AK5">
            <v>3.2694948814504534</v>
          </cell>
          <cell r="AL5">
            <v>3.4967181276910315</v>
          </cell>
          <cell r="AM5">
            <v>3.6323109643000802</v>
          </cell>
          <cell r="AN5">
            <v>3.8821864694022752</v>
          </cell>
          <cell r="BH5">
            <v>3.6722264694022777</v>
          </cell>
        </row>
        <row r="6">
          <cell r="AN6">
            <v>3.3450166773252423</v>
          </cell>
          <cell r="BH6">
            <v>3.2194926773252437</v>
          </cell>
        </row>
        <row r="8">
          <cell r="G8">
            <v>32.480800000000002</v>
          </cell>
          <cell r="H8">
            <v>34.286099999999998</v>
          </cell>
          <cell r="I8">
            <v>35.289706557377052</v>
          </cell>
          <cell r="J8">
            <v>33.933399999999999</v>
          </cell>
          <cell r="K8">
            <v>32.322000000000003</v>
          </cell>
          <cell r="AL8">
            <v>31.624500000000001</v>
          </cell>
        </row>
      </sheetData>
      <sheetData sheetId="2"/>
      <sheetData sheetId="3"/>
      <sheetData sheetId="4">
        <row r="60">
          <cell r="E60">
            <v>1984.8024298606861</v>
          </cell>
          <cell r="F60">
            <v>2730.6746752883655</v>
          </cell>
          <cell r="G60">
            <v>2394.8338408745431</v>
          </cell>
          <cell r="H60">
            <v>2635.4891914698355</v>
          </cell>
          <cell r="I60">
            <v>3137.3461638765034</v>
          </cell>
          <cell r="J60">
            <v>3914.3257288866212</v>
          </cell>
          <cell r="M60">
            <v>552.069182897833</v>
          </cell>
          <cell r="N60">
            <v>514.87481957259808</v>
          </cell>
          <cell r="O60">
            <v>505.27937578036733</v>
          </cell>
          <cell r="P60">
            <v>634.57201330988789</v>
          </cell>
          <cell r="Q60">
            <v>645.07388633688015</v>
          </cell>
          <cell r="R60">
            <v>728.03290756582942</v>
          </cell>
          <cell r="S60">
            <v>702.55270068554444</v>
          </cell>
          <cell r="T60">
            <v>655.01518070011173</v>
          </cell>
          <cell r="U60">
            <v>616.43289952082</v>
          </cell>
          <cell r="V60">
            <v>614.91507073890534</v>
          </cell>
          <cell r="W60">
            <v>558.72643306885539</v>
          </cell>
          <cell r="X60">
            <v>604.75943754596256</v>
          </cell>
          <cell r="Y60">
            <v>591.10012712478942</v>
          </cell>
          <cell r="Z60">
            <v>696.19887560623999</v>
          </cell>
          <cell r="AA60">
            <v>683.95788828271066</v>
          </cell>
          <cell r="AB60">
            <v>664.23230045609557</v>
          </cell>
          <cell r="AC60">
            <v>745.37744826998915</v>
          </cell>
          <cell r="AD60">
            <v>759.66175826854681</v>
          </cell>
          <cell r="AE60">
            <v>807.34903495062895</v>
          </cell>
          <cell r="AF60">
            <v>824.9579223873385</v>
          </cell>
        </row>
        <row r="61">
          <cell r="E61">
            <v>3366.567130862768</v>
          </cell>
          <cell r="F61">
            <v>2706.2294049975808</v>
          </cell>
          <cell r="G61">
            <v>2640.4307664443872</v>
          </cell>
          <cell r="H61">
            <v>2971.8092860487022</v>
          </cell>
          <cell r="I61">
            <v>3531.999654767731</v>
          </cell>
          <cell r="J61">
            <v>4597.8539315826429</v>
          </cell>
          <cell r="M61">
            <v>806.46592541000007</v>
          </cell>
          <cell r="N61">
            <v>870.55265086309987</v>
          </cell>
          <cell r="O61">
            <v>825.49069755999994</v>
          </cell>
          <cell r="P61">
            <v>642.06489532966805</v>
          </cell>
          <cell r="Q61">
            <v>722.6196601487502</v>
          </cell>
          <cell r="R61">
            <v>724.36210506210273</v>
          </cell>
          <cell r="S61">
            <v>719.93805252787274</v>
          </cell>
          <cell r="T61">
            <v>539.309587258855</v>
          </cell>
          <cell r="U61">
            <v>595.97893976804039</v>
          </cell>
          <cell r="V61">
            <v>702.718524902686</v>
          </cell>
          <cell r="W61">
            <v>739.77071842225916</v>
          </cell>
          <cell r="X61">
            <v>601.96258335140192</v>
          </cell>
          <cell r="Y61">
            <v>629.87599994598349</v>
          </cell>
          <cell r="Z61">
            <v>762.70141680081565</v>
          </cell>
          <cell r="AA61">
            <v>783.92772676910658</v>
          </cell>
          <cell r="AB61">
            <v>795.30414253279673</v>
          </cell>
          <cell r="AC61">
            <v>848.40761024939479</v>
          </cell>
          <cell r="AD61">
            <v>905.70195928881003</v>
          </cell>
          <cell r="AE61">
            <v>928.15099160630643</v>
          </cell>
          <cell r="AF61">
            <v>849.73909362321979</v>
          </cell>
        </row>
        <row r="62">
          <cell r="E62">
            <v>2104.5998339933417</v>
          </cell>
          <cell r="F62">
            <v>2072.3633115194539</v>
          </cell>
          <cell r="G62">
            <v>1810.0152059807479</v>
          </cell>
          <cell r="H62">
            <v>1607.8248696879359</v>
          </cell>
          <cell r="I62">
            <v>1768.7202883049256</v>
          </cell>
          <cell r="J62">
            <v>2228.8295689386819</v>
          </cell>
          <cell r="M62">
            <v>503.32303426216788</v>
          </cell>
          <cell r="N62">
            <v>514.26683456430192</v>
          </cell>
          <cell r="O62">
            <v>546.4995461996316</v>
          </cell>
          <cell r="P62">
            <v>540.51041896724007</v>
          </cell>
          <cell r="Q62">
            <v>519.45446549756161</v>
          </cell>
          <cell r="R62">
            <v>519.95575282206823</v>
          </cell>
          <cell r="S62">
            <v>558.99451461658282</v>
          </cell>
          <cell r="T62">
            <v>473.95857858324115</v>
          </cell>
          <cell r="U62">
            <v>431.28250711707108</v>
          </cell>
          <cell r="V62">
            <v>524.71267195761334</v>
          </cell>
          <cell r="W62">
            <v>465.43547489477476</v>
          </cell>
          <cell r="X62">
            <v>388.58455201128874</v>
          </cell>
          <cell r="Y62">
            <v>382.64358372056984</v>
          </cell>
          <cell r="Z62">
            <v>429.83992028500109</v>
          </cell>
          <cell r="AA62">
            <v>409.96792085662918</v>
          </cell>
          <cell r="AB62">
            <v>385.37344482573576</v>
          </cell>
          <cell r="AC62">
            <v>447.18454123769544</v>
          </cell>
          <cell r="AD62">
            <v>423.32412384856542</v>
          </cell>
          <cell r="AE62">
            <v>438.02851510335842</v>
          </cell>
          <cell r="AF62">
            <v>460.18310811530631</v>
          </cell>
        </row>
        <row r="77">
          <cell r="J77">
            <v>332.08278811386032</v>
          </cell>
          <cell r="AG77">
            <v>95.368195216762501</v>
          </cell>
          <cell r="AH77">
            <v>109.65611686084046</v>
          </cell>
          <cell r="AI77">
            <v>95.832198050813744</v>
          </cell>
          <cell r="AK77">
            <v>62.335388896756335</v>
          </cell>
          <cell r="AL77">
            <v>102.89222633057996</v>
          </cell>
        </row>
        <row r="78">
          <cell r="J78">
            <v>384.81968621233722</v>
          </cell>
          <cell r="AG78">
            <v>66.025993485719624</v>
          </cell>
          <cell r="AH78">
            <v>111.40472351466387</v>
          </cell>
          <cell r="AI78">
            <v>111.51860765796299</v>
          </cell>
          <cell r="AK78">
            <v>99.070944026477619</v>
          </cell>
          <cell r="AL78">
            <v>133.15819283715084</v>
          </cell>
        </row>
        <row r="82">
          <cell r="E82">
            <v>2994.8302401599999</v>
          </cell>
          <cell r="F82">
            <v>2733.6444641092758</v>
          </cell>
          <cell r="G82">
            <v>2520.0780314761505</v>
          </cell>
          <cell r="H82">
            <v>2710.4056009445749</v>
          </cell>
          <cell r="I82">
            <v>3147.8127596194618</v>
          </cell>
          <cell r="J82">
            <v>4180.6437470566161</v>
          </cell>
          <cell r="M82">
            <v>788.17562763000001</v>
          </cell>
          <cell r="N82">
            <v>778.30667939</v>
          </cell>
          <cell r="O82">
            <v>748.20748497000011</v>
          </cell>
          <cell r="P82">
            <v>680.1404481699999</v>
          </cell>
          <cell r="Q82">
            <v>718.98068997633516</v>
          </cell>
          <cell r="R82">
            <v>735.14172777554472</v>
          </cell>
          <cell r="S82">
            <v>707.85149129698755</v>
          </cell>
          <cell r="T82">
            <v>571.67055506040822</v>
          </cell>
          <cell r="U82">
            <v>559.62567404996639</v>
          </cell>
          <cell r="V82">
            <v>675.71153276272912</v>
          </cell>
          <cell r="W82">
            <v>708.44410554492129</v>
          </cell>
          <cell r="X82">
            <v>576.2967191185337</v>
          </cell>
          <cell r="Y82">
            <v>585.38141309832213</v>
          </cell>
          <cell r="Z82">
            <v>662.7685315033965</v>
          </cell>
          <cell r="AA82">
            <v>726.76794632583665</v>
          </cell>
          <cell r="AB82">
            <v>735.48771001701971</v>
          </cell>
        </row>
        <row r="83">
          <cell r="E83">
            <v>1887.7082992288531</v>
          </cell>
          <cell r="F83">
            <v>2205.3436792110383</v>
          </cell>
          <cell r="G83">
            <v>2069.2084479524856</v>
          </cell>
          <cell r="H83">
            <v>2293.261499388771</v>
          </cell>
          <cell r="I83">
            <v>2783.3937401437024</v>
          </cell>
          <cell r="J83">
            <v>3380.9078029753691</v>
          </cell>
          <cell r="M83">
            <v>455.37404693000008</v>
          </cell>
          <cell r="N83">
            <v>484.89340971000001</v>
          </cell>
          <cell r="O83">
            <v>470.7897673299999</v>
          </cell>
          <cell r="P83">
            <v>476.65107525885321</v>
          </cell>
          <cell r="Q83">
            <v>531.01838593263017</v>
          </cell>
          <cell r="R83">
            <v>586.24877509609632</v>
          </cell>
          <cell r="S83">
            <v>587.5878248062013</v>
          </cell>
          <cell r="T83">
            <v>500.48869337611052</v>
          </cell>
          <cell r="U83">
            <v>534.58313220337948</v>
          </cell>
          <cell r="V83">
            <v>549.88789258137297</v>
          </cell>
          <cell r="W83">
            <v>507.0473253158379</v>
          </cell>
          <cell r="X83">
            <v>477.69009785189525</v>
          </cell>
          <cell r="Y83">
            <v>482.58276713852695</v>
          </cell>
          <cell r="Z83">
            <v>638.27635264241849</v>
          </cell>
          <cell r="AA83">
            <v>597.77957680554073</v>
          </cell>
          <cell r="AB83">
            <v>574.62280280228492</v>
          </cell>
          <cell r="AG83">
            <v>830.98715984198168</v>
          </cell>
          <cell r="AH83">
            <v>862.76466633370887</v>
          </cell>
          <cell r="AI83">
            <v>880.9612577867216</v>
          </cell>
          <cell r="AK83">
            <v>909.16157086667909</v>
          </cell>
          <cell r="AL83">
            <v>885.65919496553749</v>
          </cell>
        </row>
        <row r="84">
          <cell r="E84">
            <v>2573.4308553279434</v>
          </cell>
          <cell r="F84">
            <v>2570.2792484850856</v>
          </cell>
          <cell r="G84">
            <v>2255.9933338710425</v>
          </cell>
          <cell r="H84">
            <v>2211.4562468731283</v>
          </cell>
          <cell r="I84">
            <v>2506.8596071859965</v>
          </cell>
          <cell r="J84">
            <v>3179.4576793759588</v>
          </cell>
          <cell r="M84">
            <v>618.30846801000087</v>
          </cell>
          <cell r="N84">
            <v>636.49421589999986</v>
          </cell>
          <cell r="O84">
            <v>658.27236723999897</v>
          </cell>
          <cell r="P84">
            <v>660.35580417794324</v>
          </cell>
          <cell r="Q84">
            <v>637.14893607422653</v>
          </cell>
          <cell r="R84">
            <v>650.96026257835911</v>
          </cell>
          <cell r="S84">
            <v>686.04595172681104</v>
          </cell>
          <cell r="T84">
            <v>596.12409810568909</v>
          </cell>
          <cell r="U84">
            <v>549.48554015258537</v>
          </cell>
          <cell r="V84">
            <v>616.74684225510282</v>
          </cell>
          <cell r="W84">
            <v>548.44119552512996</v>
          </cell>
          <cell r="X84">
            <v>541.31975593822426</v>
          </cell>
          <cell r="Y84">
            <v>535.65553055449368</v>
          </cell>
          <cell r="Z84">
            <v>587.69532854624208</v>
          </cell>
          <cell r="AA84">
            <v>553.30601277706899</v>
          </cell>
          <cell r="AB84">
            <v>534.79937499532332</v>
          </cell>
          <cell r="AG84">
            <v>709.8197298104086</v>
          </cell>
          <cell r="AH84">
            <v>764.09035558784831</v>
          </cell>
          <cell r="AI84">
            <v>845.1761723698047</v>
          </cell>
          <cell r="AK84">
            <v>1035.9053988896831</v>
          </cell>
          <cell r="AL84">
            <v>962.03874907275269</v>
          </cell>
        </row>
        <row r="103">
          <cell r="F103">
            <v>7.3134795360273976</v>
          </cell>
          <cell r="G103">
            <v>8.2030046986301368</v>
          </cell>
          <cell r="H103">
            <v>10.178894686942213</v>
          </cell>
          <cell r="I103">
            <v>10.380801593413702</v>
          </cell>
          <cell r="J103">
            <v>11.846721627691675</v>
          </cell>
          <cell r="AC103">
            <v>2.5281743660283831</v>
          </cell>
          <cell r="AD103">
            <v>2.5673803761454876</v>
          </cell>
          <cell r="AE103">
            <v>2.6012438064418326</v>
          </cell>
          <cell r="AF103">
            <v>2.684003044797997</v>
          </cell>
          <cell r="AG103">
            <v>2.659591722756026</v>
          </cell>
          <cell r="AH103">
            <v>2.770971289842965</v>
          </cell>
          <cell r="AI103">
            <v>3.1466637336422321</v>
          </cell>
          <cell r="AJ103">
            <v>3.2694948814504534</v>
          </cell>
        </row>
        <row r="104">
          <cell r="F104">
            <v>4.9535969087390601</v>
          </cell>
          <cell r="G104">
            <v>5.8647253580309915</v>
          </cell>
          <cell r="H104">
            <v>7.5059448371180011</v>
          </cell>
          <cell r="I104">
            <v>7.6479550689225952</v>
          </cell>
          <cell r="J104">
            <v>8.8901007580169349</v>
          </cell>
          <cell r="AC104">
            <v>1.8826772716757998</v>
          </cell>
          <cell r="AD104">
            <v>1.8795377175242745</v>
          </cell>
          <cell r="AE104">
            <v>1.8994715937878535</v>
          </cell>
          <cell r="AF104">
            <v>1.9862684859346675</v>
          </cell>
          <cell r="AG104">
            <v>1.9588310531973938</v>
          </cell>
          <cell r="AH104">
            <v>2.0604083762691996</v>
          </cell>
          <cell r="AI104">
            <v>2.3867416516467714</v>
          </cell>
          <cell r="AJ104">
            <v>2.4841196769035707</v>
          </cell>
        </row>
        <row r="105">
          <cell r="F105">
            <v>0.55000000000000004</v>
          </cell>
          <cell r="G105">
            <v>0.55000000000000016</v>
          </cell>
          <cell r="H105">
            <v>0.55000000000000016</v>
          </cell>
          <cell r="I105">
            <v>0.55000000000000004</v>
          </cell>
          <cell r="J105">
            <v>0.55000000000000004</v>
          </cell>
          <cell r="AC105">
            <v>0.13561643835616441</v>
          </cell>
          <cell r="AD105">
            <v>0.13712328767123289</v>
          </cell>
          <cell r="AE105">
            <v>0.13863013698630133</v>
          </cell>
          <cell r="AF105">
            <v>0.13863013698630133</v>
          </cell>
          <cell r="AG105">
            <v>0.13561643835616441</v>
          </cell>
          <cell r="AH105">
            <v>0.13712328767123289</v>
          </cell>
          <cell r="AI105">
            <v>0.13863013698630133</v>
          </cell>
          <cell r="AJ105">
            <v>0.13863013698630133</v>
          </cell>
        </row>
        <row r="106">
          <cell r="F106">
            <v>0.60055170569856675</v>
          </cell>
          <cell r="G106">
            <v>0.46623587803380839</v>
          </cell>
          <cell r="H106">
            <v>0.68668290315119662</v>
          </cell>
          <cell r="I106">
            <v>0.72352580569230251</v>
          </cell>
          <cell r="J106">
            <v>0.76279697405941249</v>
          </cell>
          <cell r="AC106">
            <v>0.15541582145533914</v>
          </cell>
          <cell r="AD106">
            <v>0.18952484737403022</v>
          </cell>
          <cell r="AE106">
            <v>0.19221416860602938</v>
          </cell>
          <cell r="AF106">
            <v>0.18637096825690391</v>
          </cell>
          <cell r="AG106">
            <v>0.18766848031563488</v>
          </cell>
          <cell r="AH106">
            <v>0.18719350601450677</v>
          </cell>
          <cell r="AI106">
            <v>0.19294314176701463</v>
          </cell>
          <cell r="AJ106">
            <v>0.19499184596225624</v>
          </cell>
        </row>
        <row r="107">
          <cell r="F107">
            <v>8.9411594520547949E-2</v>
          </cell>
          <cell r="G107">
            <v>0.10950600000000001</v>
          </cell>
          <cell r="H107">
            <v>0.13887314494976341</v>
          </cell>
          <cell r="I107">
            <v>0.18232102463729086</v>
          </cell>
          <cell r="J107">
            <v>0.2674620386626595</v>
          </cell>
          <cell r="AC107">
            <v>4.4955869088647057E-2</v>
          </cell>
          <cell r="AD107">
            <v>4.545537874518759E-2</v>
          </cell>
          <cell r="AE107">
            <v>4.5954888401728108E-2</v>
          </cell>
          <cell r="AF107">
            <v>4.5954888401728108E-2</v>
          </cell>
          <cell r="AG107">
            <v>6.3941630809295283E-2</v>
          </cell>
          <cell r="AH107">
            <v>6.4652093373843006E-2</v>
          </cell>
          <cell r="AI107">
            <v>6.5362555938390729E-2</v>
          </cell>
          <cell r="AJ107">
            <v>7.3505758541130464E-2</v>
          </cell>
        </row>
        <row r="108">
          <cell r="F108">
            <v>1.1199193270692234</v>
          </cell>
          <cell r="G108">
            <v>1.2125374625653369</v>
          </cell>
          <cell r="H108">
            <v>1.2973938017232522</v>
          </cell>
          <cell r="I108">
            <v>1.2769996941615116</v>
          </cell>
          <cell r="J108">
            <v>1.3763618569526688</v>
          </cell>
          <cell r="AC108">
            <v>0.30950896545243267</v>
          </cell>
          <cell r="AD108">
            <v>0.31573914483076232</v>
          </cell>
          <cell r="AE108">
            <v>0.3249730186599204</v>
          </cell>
          <cell r="AF108">
            <v>0.32677856521839604</v>
          </cell>
          <cell r="AG108">
            <v>0.31353412007753756</v>
          </cell>
          <cell r="AH108">
            <v>0.32159402651418284</v>
          </cell>
          <cell r="AI108">
            <v>0.36298624730375395</v>
          </cell>
          <cell r="AJ108">
            <v>0.37824746305719464</v>
          </cell>
        </row>
        <row r="110">
          <cell r="AC110">
            <v>2.1881375496729887</v>
          </cell>
          <cell r="AD110">
            <v>2.2228976203174398</v>
          </cell>
          <cell r="AE110">
            <v>2.3866285300104813</v>
          </cell>
          <cell r="AF110">
            <v>2.3056040084511196</v>
          </cell>
          <cell r="AG110">
            <v>2.325123570352289</v>
          </cell>
          <cell r="AH110">
            <v>2.5462493404533282</v>
          </cell>
          <cell r="AI110">
            <v>2.7299829088126062</v>
          </cell>
          <cell r="AJ110">
            <v>2.8180427808010728</v>
          </cell>
          <cell r="AK110">
            <v>2.9662154634429299</v>
          </cell>
        </row>
        <row r="111">
          <cell r="F111">
            <v>4.2595613993099999</v>
          </cell>
          <cell r="G111">
            <v>5.0148141653679383</v>
          </cell>
          <cell r="H111">
            <v>6.5865824539078757</v>
          </cell>
          <cell r="I111">
            <v>6.8440673728290733</v>
          </cell>
          <cell r="J111">
            <v>7.8044171427714923</v>
          </cell>
          <cell r="AC111">
            <v>1.639802019738589</v>
          </cell>
          <cell r="AD111">
            <v>1.6938011387782994</v>
          </cell>
          <cell r="AE111">
            <v>1.8042193126063748</v>
          </cell>
          <cell r="AF111">
            <v>1.7062446095858086</v>
          </cell>
          <cell r="AG111">
            <v>1.7018559285566861</v>
          </cell>
          <cell r="AH111">
            <v>1.9098585858740802</v>
          </cell>
          <cell r="AI111">
            <v>2.0524919314288792</v>
          </cell>
          <cell r="AJ111">
            <v>2.140210696911848</v>
          </cell>
          <cell r="AK111">
            <v>2.3333884758942895</v>
          </cell>
          <cell r="AL111">
            <v>2.4506633844146557</v>
          </cell>
          <cell r="AM111">
            <v>2.5003933216783798</v>
          </cell>
          <cell r="CA111">
            <v>2.5003933216783807</v>
          </cell>
        </row>
        <row r="112">
          <cell r="F112">
            <v>0.56121045000000003</v>
          </cell>
          <cell r="G112">
            <v>0.477611142989955</v>
          </cell>
          <cell r="H112">
            <v>0.40781135000012803</v>
          </cell>
          <cell r="I112">
            <v>0.47833650999999999</v>
          </cell>
          <cell r="J112">
            <v>0.515221407114828</v>
          </cell>
          <cell r="AC112">
            <v>0.11330808000000001</v>
          </cell>
          <cell r="AD112">
            <v>6.8986330002450025E-2</v>
          </cell>
          <cell r="AE112">
            <v>0.14274036999352804</v>
          </cell>
          <cell r="AF112">
            <v>0.15330173000402195</v>
          </cell>
          <cell r="AG112">
            <v>0.13361228998567701</v>
          </cell>
          <cell r="AH112">
            <v>0.12905539001432301</v>
          </cell>
          <cell r="AI112">
            <v>0.11966583695244003</v>
          </cell>
          <cell r="AJ112">
            <v>0.13288789016238797</v>
          </cell>
          <cell r="AK112">
            <v>3.0142179124515701E-2</v>
          </cell>
          <cell r="AL112">
            <v>0.10320364661772841</v>
          </cell>
          <cell r="AM112">
            <v>0.1261716623920339</v>
          </cell>
          <cell r="CA112">
            <v>0.1261716623920339</v>
          </cell>
        </row>
        <row r="113">
          <cell r="F113">
            <v>0.42347980400000002</v>
          </cell>
          <cell r="G113">
            <v>0.37596211976999999</v>
          </cell>
          <cell r="H113">
            <v>0.49787822788500008</v>
          </cell>
          <cell r="I113">
            <v>0.53624460316899991</v>
          </cell>
          <cell r="J113">
            <v>0.64575842747979195</v>
          </cell>
          <cell r="AC113">
            <v>0.12994299532999998</v>
          </cell>
          <cell r="AD113">
            <v>0.13580275782581866</v>
          </cell>
          <cell r="AE113">
            <v>0.14934345366490381</v>
          </cell>
          <cell r="AF113">
            <v>0.12115539634827749</v>
          </cell>
          <cell r="AG113">
            <v>0.15176100810999998</v>
          </cell>
          <cell r="AH113">
            <v>0.15600998326198581</v>
          </cell>
          <cell r="AI113">
            <v>0.174347731241078</v>
          </cell>
          <cell r="AJ113">
            <v>0.16363970486672821</v>
          </cell>
          <cell r="AK113">
            <v>0.1932814435412937</v>
          </cell>
          <cell r="AL113">
            <v>0.15649025731201682</v>
          </cell>
          <cell r="AM113">
            <v>0.19174182729490544</v>
          </cell>
          <cell r="CA113">
            <v>0.19174182729490549</v>
          </cell>
        </row>
        <row r="114">
          <cell r="F114">
            <v>7.3296259999999988E-2</v>
          </cell>
          <cell r="G114">
            <v>7.93185E-2</v>
          </cell>
          <cell r="H114">
            <v>9.087656999999999E-2</v>
          </cell>
          <cell r="I114">
            <v>0.11975224433522001</v>
          </cell>
          <cell r="J114">
            <v>0.16195526120151002</v>
          </cell>
          <cell r="AC114">
            <v>2.4502819975829995E-2</v>
          </cell>
          <cell r="AD114">
            <v>4.0054430020189997E-2</v>
          </cell>
          <cell r="AE114">
            <v>2.3654410004186006E-2</v>
          </cell>
          <cell r="AF114">
            <v>3.1540584335013999E-2</v>
          </cell>
          <cell r="AG114">
            <v>3.5802308348569997E-2</v>
          </cell>
          <cell r="AH114">
            <v>3.9279474138140001E-2</v>
          </cell>
          <cell r="AI114">
            <v>3.8863155432599904E-2</v>
          </cell>
          <cell r="AJ114">
            <v>4.8010323282200104E-2</v>
          </cell>
          <cell r="AK114">
            <v>5.1912151318439993E-2</v>
          </cell>
          <cell r="AL114">
            <v>5.5308345067650005E-2</v>
          </cell>
          <cell r="AM114">
            <v>5.1392576889270007E-2</v>
          </cell>
          <cell r="CA114">
            <v>5.1392576889269993E-2</v>
          </cell>
        </row>
        <row r="115">
          <cell r="F115">
            <v>0.93186927769999994</v>
          </cell>
          <cell r="G115">
            <v>1.0758913471357541</v>
          </cell>
          <cell r="H115">
            <v>1.1457790637170431</v>
          </cell>
          <cell r="I115">
            <v>1.1248669781187377</v>
          </cell>
          <cell r="J115">
            <v>1.2920463618516722</v>
          </cell>
          <cell r="AC115">
            <v>0.28058163462856961</v>
          </cell>
          <cell r="AD115">
            <v>0.28425296369068137</v>
          </cell>
          <cell r="AE115">
            <v>0.26667098374148862</v>
          </cell>
          <cell r="AF115">
            <v>0.2933616881779979</v>
          </cell>
          <cell r="AG115">
            <v>0.30209203535135537</v>
          </cell>
          <cell r="AH115">
            <v>0.3120459071647993</v>
          </cell>
          <cell r="AI115">
            <v>0.34461425375760907</v>
          </cell>
          <cell r="AJ115">
            <v>0.3332941655779087</v>
          </cell>
          <cell r="AK115">
            <v>0.35749121356439123</v>
          </cell>
          <cell r="AL115">
            <v>0.38221239236349808</v>
          </cell>
          <cell r="AM115">
            <v>0.47531728907065368</v>
          </cell>
          <cell r="CA115">
            <v>0.34979328907065366</v>
          </cell>
        </row>
        <row r="124">
          <cell r="F124">
            <v>568.29906605152269</v>
          </cell>
          <cell r="G124">
            <v>640.42156766553444</v>
          </cell>
          <cell r="H124">
            <v>775.45872294461094</v>
          </cell>
          <cell r="I124">
            <v>1004.2450267286727</v>
          </cell>
          <cell r="J124">
            <v>1441.4048150543263</v>
          </cell>
        </row>
        <row r="125">
          <cell r="F125">
            <v>256.10232138037674</v>
          </cell>
          <cell r="G125">
            <v>274.49130559826688</v>
          </cell>
          <cell r="H125">
            <v>384.40045705043144</v>
          </cell>
          <cell r="I125">
            <v>414.43257584586803</v>
          </cell>
          <cell r="J125">
            <v>791.25932461139712</v>
          </cell>
          <cell r="AC125">
            <v>90.325191414079768</v>
          </cell>
          <cell r="AD125">
            <v>95.927999367064587</v>
          </cell>
          <cell r="AE125">
            <v>114.53996362947511</v>
          </cell>
        </row>
        <row r="126">
          <cell r="F126">
            <v>147.15237692783592</v>
          </cell>
          <cell r="G126">
            <v>130.32596078748114</v>
          </cell>
          <cell r="H126">
            <v>65.108701235101975</v>
          </cell>
          <cell r="I126">
            <v>144.84556075440855</v>
          </cell>
          <cell r="J126">
            <v>231.85201335224656</v>
          </cell>
          <cell r="AC126">
            <v>28.361656925481764</v>
          </cell>
          <cell r="AD126">
            <v>18.719897867032604</v>
          </cell>
          <cell r="AE126">
            <v>45.258099023842512</v>
          </cell>
        </row>
        <row r="127">
          <cell r="F127">
            <v>38.701823673777888</v>
          </cell>
          <cell r="G127">
            <v>44.469995254562008</v>
          </cell>
          <cell r="H127">
            <v>108.03667201602629</v>
          </cell>
          <cell r="I127">
            <v>228.98878480775079</v>
          </cell>
          <cell r="J127">
            <v>158.3382774989025</v>
          </cell>
          <cell r="AC127">
            <v>54.137112807437305</v>
          </cell>
          <cell r="AD127">
            <v>64.464929457931703</v>
          </cell>
          <cell r="AE127">
            <v>73.970106605962556</v>
          </cell>
        </row>
        <row r="128">
          <cell r="F128">
            <v>26.408619519999995</v>
          </cell>
          <cell r="G128">
            <v>24.194469387075294</v>
          </cell>
          <cell r="H128">
            <v>28.86399615221616</v>
          </cell>
          <cell r="I128">
            <v>36.941646602164624</v>
          </cell>
          <cell r="J128">
            <v>47.663313660301952</v>
          </cell>
          <cell r="AC128">
            <v>7.8563771290939739</v>
          </cell>
          <cell r="AD128">
            <v>8.9886997431169622</v>
          </cell>
          <cell r="AE128">
            <v>10.010859569718184</v>
          </cell>
        </row>
        <row r="129">
          <cell r="F129">
            <v>106.11113766953206</v>
          </cell>
          <cell r="G129">
            <v>165.53160548728249</v>
          </cell>
          <cell r="H129">
            <v>176.23446860906452</v>
          </cell>
          <cell r="I129">
            <v>180.75451847093157</v>
          </cell>
          <cell r="J129">
            <v>211.34695464767543</v>
          </cell>
          <cell r="AC129">
            <v>38.613163698136162</v>
          </cell>
          <cell r="AD129">
            <v>50.04843548528158</v>
          </cell>
          <cell r="AE129">
            <v>45.047940623293343</v>
          </cell>
        </row>
        <row r="130">
          <cell r="F130">
            <v>-6.1772131199999443</v>
          </cell>
          <cell r="G130">
            <v>1.4082311508666761</v>
          </cell>
          <cell r="H130">
            <v>12.814427881770596</v>
          </cell>
          <cell r="I130">
            <v>-1.7180597524509729</v>
          </cell>
          <cell r="J130">
            <v>0.94493128380267333</v>
          </cell>
          <cell r="AC130">
            <v>-0.48645422308488562</v>
          </cell>
          <cell r="AD130">
            <v>0.35724785190524533</v>
          </cell>
          <cell r="AE130">
            <v>2.4226441238764749</v>
          </cell>
        </row>
        <row r="132">
          <cell r="F132">
            <v>7509.2737144666353</v>
          </cell>
          <cell r="G132">
            <v>6845.2786040171941</v>
          </cell>
          <cell r="H132">
            <v>7215.1220239255199</v>
          </cell>
          <cell r="I132">
            <v>8438.0660941727037</v>
          </cell>
          <cell r="J132">
            <v>10741.009230502443</v>
          </cell>
        </row>
        <row r="133">
          <cell r="F133">
            <v>4727.252492657658</v>
          </cell>
          <cell r="G133">
            <v>4330.9021112881828</v>
          </cell>
          <cell r="H133">
            <v>4656.1166255314465</v>
          </cell>
          <cell r="I133">
            <v>5365.7870111511311</v>
          </cell>
          <cell r="J133">
            <v>6996.1163803721629</v>
          </cell>
          <cell r="Q133">
            <v>1238.8050173243387</v>
          </cell>
          <cell r="R133">
            <v>1226.6500755880247</v>
          </cell>
          <cell r="S133">
            <v>1255.5255333775781</v>
          </cell>
          <cell r="U133">
            <v>1014.2653372286402</v>
          </cell>
          <cell r="V133">
            <v>1165.5566202978457</v>
          </cell>
          <cell r="W133">
            <v>1145.9929191870106</v>
          </cell>
          <cell r="Y133">
            <v>1012.6632434028933</v>
          </cell>
          <cell r="Z133">
            <v>1230.2122484910531</v>
          </cell>
          <cell r="AA133">
            <v>1228.9337263007535</v>
          </cell>
          <cell r="AC133">
            <v>1306.1145894657552</v>
          </cell>
          <cell r="AD133">
            <v>1362.0281665500586</v>
          </cell>
          <cell r="AE133">
            <v>1381.2894432218022</v>
          </cell>
        </row>
        <row r="134">
          <cell r="F134">
            <v>606.55219835000003</v>
          </cell>
          <cell r="G134">
            <v>410.30123374999783</v>
          </cell>
          <cell r="H134">
            <v>311.35242920999889</v>
          </cell>
          <cell r="I134">
            <v>422.34968029999942</v>
          </cell>
          <cell r="J134">
            <v>451.54955017999998</v>
          </cell>
          <cell r="Q134">
            <v>150.84969474000002</v>
          </cell>
          <cell r="R134">
            <v>152.25445946999997</v>
          </cell>
          <cell r="S134">
            <v>162.96139596000003</v>
          </cell>
          <cell r="U134">
            <v>114.12355999000008</v>
          </cell>
          <cell r="V134">
            <v>129.96070874999975</v>
          </cell>
          <cell r="W134">
            <v>91.460369450000798</v>
          </cell>
          <cell r="Y134">
            <v>57.022611019999999</v>
          </cell>
          <cell r="Z134">
            <v>74.021217599999829</v>
          </cell>
          <cell r="AA134">
            <v>86.203403060000227</v>
          </cell>
          <cell r="AC134">
            <v>94.280075359999998</v>
          </cell>
          <cell r="AD134">
            <v>81.999352060000078</v>
          </cell>
          <cell r="AE134">
            <v>118.94422906999844</v>
          </cell>
        </row>
        <row r="135">
          <cell r="F135">
            <v>686.35794115626959</v>
          </cell>
          <cell r="G135">
            <v>526.78415422293017</v>
          </cell>
          <cell r="H135">
            <v>708.29602728488862</v>
          </cell>
          <cell r="I135">
            <v>917.42275871039431</v>
          </cell>
          <cell r="J135">
            <v>1061.1960923326353</v>
          </cell>
          <cell r="Q135">
            <v>186.13604320295843</v>
          </cell>
          <cell r="R135">
            <v>200.27071818292615</v>
          </cell>
          <cell r="S135">
            <v>175.35300461895457</v>
          </cell>
          <cell r="U135">
            <v>132.04948595336259</v>
          </cell>
          <cell r="V135">
            <v>144.33645710237261</v>
          </cell>
          <cell r="W135">
            <v>135.63309185897415</v>
          </cell>
          <cell r="Y135">
            <v>128.55237495292241</v>
          </cell>
          <cell r="Z135">
            <v>191.43586600907207</v>
          </cell>
          <cell r="AA135">
            <v>194.10925322812167</v>
          </cell>
          <cell r="AC135">
            <v>228.60669865408227</v>
          </cell>
          <cell r="AD135">
            <v>239.01571321258507</v>
          </cell>
          <cell r="AE135">
            <v>233.53567479012838</v>
          </cell>
        </row>
        <row r="136">
          <cell r="F136">
            <v>159.32506297999998</v>
          </cell>
          <cell r="G136">
            <v>148.86460547724946</v>
          </cell>
          <cell r="H136">
            <v>154.32645123407303</v>
          </cell>
          <cell r="I136">
            <v>181.76263036614966</v>
          </cell>
          <cell r="J136">
            <v>249.1626561128443</v>
          </cell>
          <cell r="Q136">
            <v>36.731490090000001</v>
          </cell>
          <cell r="R136">
            <v>43.021204859999997</v>
          </cell>
          <cell r="S136">
            <v>38.674941620000013</v>
          </cell>
          <cell r="U136">
            <v>37.115181213223288</v>
          </cell>
          <cell r="V136">
            <v>40.962508129462094</v>
          </cell>
          <cell r="W136">
            <v>36.206728137218505</v>
          </cell>
          <cell r="Y136">
            <v>35.090095889164651</v>
          </cell>
          <cell r="Z136">
            <v>44.008402168148152</v>
          </cell>
          <cell r="AA136">
            <v>38.889514797361429</v>
          </cell>
          <cell r="AC136">
            <v>41.23072923125585</v>
          </cell>
          <cell r="AD136">
            <v>46.279016101379611</v>
          </cell>
          <cell r="AE136">
            <v>45.410331028949116</v>
          </cell>
        </row>
        <row r="137">
          <cell r="F137">
            <v>1869.8717344126553</v>
          </cell>
          <cell r="G137">
            <v>1863.6328796987268</v>
          </cell>
          <cell r="H137">
            <v>1821.8246822878502</v>
          </cell>
          <cell r="I137">
            <v>2112.1332024393214</v>
          </cell>
          <cell r="J137">
            <v>2746.8221225964057</v>
          </cell>
          <cell r="Q137">
            <v>405.27227774197752</v>
          </cell>
          <cell r="R137">
            <v>486.32860885242144</v>
          </cell>
          <cell r="S137">
            <v>496.88082122818611</v>
          </cell>
          <cell r="U137">
            <v>447.66515992081719</v>
          </cell>
          <cell r="V137">
            <v>492.44315049328833</v>
          </cell>
          <cell r="W137">
            <v>463.41730184315924</v>
          </cell>
          <cell r="Y137">
            <v>460.56473192071985</v>
          </cell>
          <cell r="Z137">
            <v>463.88644299409566</v>
          </cell>
          <cell r="AA137">
            <v>443.68862119849086</v>
          </cell>
          <cell r="AC137">
            <v>505.75036604452674</v>
          </cell>
          <cell r="AD137">
            <v>491.77106875137076</v>
          </cell>
          <cell r="AE137">
            <v>538.56444574627449</v>
          </cell>
        </row>
        <row r="138">
          <cell r="F138">
            <v>-540.09203775118249</v>
          </cell>
          <cell r="G138">
            <v>-435.2051711374105</v>
          </cell>
          <cell r="H138">
            <v>-436.79286834178333</v>
          </cell>
          <cell r="I138">
            <v>-561.38917601783669</v>
          </cell>
          <cell r="J138">
            <v>-763.83757218610151</v>
          </cell>
          <cell r="Q138">
            <v>-130.64651111608248</v>
          </cell>
          <cell r="R138">
            <v>-136.17430150337211</v>
          </cell>
          <cell r="S138">
            <v>-147.91042897471868</v>
          </cell>
          <cell r="U138">
            <v>-101.52437790011187</v>
          </cell>
          <cell r="V138">
            <v>-130.91317717376387</v>
          </cell>
          <cell r="W138">
            <v>-108.7777840904738</v>
          </cell>
          <cell r="Y138">
            <v>-90.273346394357631</v>
          </cell>
          <cell r="Z138">
            <v>-114.82396457031172</v>
          </cell>
          <cell r="AA138">
            <v>-113.97098267628098</v>
          </cell>
          <cell r="AC138">
            <v>-135.01285899854071</v>
          </cell>
          <cell r="AD138">
            <v>-132.40547526947188</v>
          </cell>
          <cell r="AE138">
            <v>-144.21558219685849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G194"/>
  <sheetViews>
    <sheetView tabSelected="1" view="pageBreakPreview" zoomScale="70" zoomScaleNormal="90" zoomScaleSheetLayoutView="70" workbookViewId="0">
      <pane xSplit="5" ySplit="2" topLeftCell="H73" activePane="bottomRight" state="frozen"/>
      <selection activeCell="AK52" sqref="AK52"/>
      <selection pane="topRight" activeCell="AK52" sqref="AK52"/>
      <selection pane="bottomLeft" activeCell="AK52" sqref="AK52"/>
      <selection pane="bottomRight" activeCell="CQ84" sqref="CQ84"/>
    </sheetView>
  </sheetViews>
  <sheetFormatPr defaultColWidth="9.1796875" defaultRowHeight="14" outlineLevelRow="1" outlineLevelCol="1" x14ac:dyDescent="0.3"/>
  <cols>
    <col min="1" max="1" width="46.453125" style="23" customWidth="1"/>
    <col min="2" max="3" width="8.81640625" style="17" hidden="1" customWidth="1" outlineLevel="1"/>
    <col min="4" max="4" width="8.1796875" style="17" hidden="1" customWidth="1" outlineLevel="1" collapsed="1"/>
    <col min="5" max="5" width="8.453125" style="17" hidden="1" customWidth="1" outlineLevel="1"/>
    <col min="6" max="7" width="9.08984375" style="17" hidden="1" customWidth="1" outlineLevel="1"/>
    <col min="8" max="8" width="9.08984375" style="17" customWidth="1" collapsed="1"/>
    <col min="9" max="10" width="9.08984375" style="17" customWidth="1"/>
    <col min="11" max="11" width="8.36328125" style="17" bestFit="1" customWidth="1"/>
    <col min="12" max="12" width="10" style="17" customWidth="1"/>
    <col min="13" max="31" width="8.1796875" style="100" hidden="1" customWidth="1" outlineLevel="1"/>
    <col min="32" max="32" width="7.54296875" style="100" hidden="1" customWidth="1" outlineLevel="1"/>
    <col min="33" max="33" width="9.7265625" style="100" customWidth="1" collapsed="1"/>
    <col min="34" max="34" width="8.6328125" style="100" customWidth="1"/>
    <col min="35" max="35" width="8.08984375" style="100" bestFit="1" customWidth="1"/>
    <col min="36" max="36" width="9.90625" style="100" customWidth="1"/>
    <col min="37" max="37" width="8.453125" style="100" customWidth="1"/>
    <col min="38" max="38" width="9.90625" style="100" customWidth="1"/>
    <col min="39" max="39" width="8.36328125" style="100" customWidth="1"/>
    <col min="40" max="43" width="8.7265625" style="100" hidden="1" customWidth="1"/>
    <col min="44" max="47" width="9.54296875" style="100" hidden="1" customWidth="1"/>
    <col min="48" max="48" width="7" style="23" hidden="1" customWidth="1"/>
    <col min="49" max="49" width="7.1796875" style="23" hidden="1" customWidth="1"/>
    <col min="50" max="52" width="6.453125" style="23" hidden="1" customWidth="1"/>
    <col min="53" max="54" width="6.453125" style="100" hidden="1" customWidth="1"/>
    <col min="55" max="55" width="6.453125" style="23" hidden="1" customWidth="1"/>
    <col min="56" max="56" width="7.81640625" style="23" hidden="1" customWidth="1"/>
    <col min="57" max="57" width="3.7265625" style="100" hidden="1" customWidth="1"/>
    <col min="58" max="58" width="6.453125" style="23" hidden="1" customWidth="1" collapsed="1"/>
    <col min="59" max="63" width="6.453125" style="23" hidden="1" customWidth="1"/>
    <col min="64" max="64" width="6.453125" style="23" hidden="1" customWidth="1" collapsed="1"/>
    <col min="65" max="65" width="6.453125" style="23" hidden="1" customWidth="1"/>
    <col min="66" max="66" width="6.453125" style="23" hidden="1" customWidth="1" collapsed="1"/>
    <col min="67" max="78" width="6.453125" style="23" hidden="1" customWidth="1"/>
    <col min="79" max="83" width="7.81640625" style="23" hidden="1" customWidth="1"/>
    <col min="84" max="85" width="10.1796875" style="23" hidden="1" customWidth="1"/>
    <col min="86" max="87" width="10.54296875" style="23" hidden="1" customWidth="1"/>
    <col min="88" max="88" width="10.36328125" style="23" hidden="1" customWidth="1"/>
    <col min="89" max="89" width="11.7265625" style="23" hidden="1" customWidth="1"/>
    <col min="90" max="90" width="11.36328125" style="23" hidden="1" customWidth="1"/>
    <col min="91" max="91" width="10.7265625" style="104" hidden="1" customWidth="1"/>
    <col min="92" max="92" width="10.08984375" style="23" hidden="1" customWidth="1"/>
    <col min="93" max="111" width="9.1796875" style="23"/>
    <col min="112" max="16384" width="9.1796875" style="17"/>
  </cols>
  <sheetData>
    <row r="1" spans="1:111" s="5" customFormat="1" ht="15" customHeight="1" x14ac:dyDescent="0.3">
      <c r="A1" s="1">
        <f>'[1]Historical Financials in THB'!A1</f>
        <v>43780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M1" s="6"/>
    </row>
    <row r="2" spans="1:111" ht="28" x14ac:dyDescent="0.5">
      <c r="A2" s="7" t="s">
        <v>0</v>
      </c>
      <c r="B2" s="128">
        <v>2010</v>
      </c>
      <c r="C2" s="8">
        <v>2011</v>
      </c>
      <c r="D2" s="8">
        <v>2012</v>
      </c>
      <c r="E2" s="8">
        <v>2013</v>
      </c>
      <c r="F2" s="8">
        <v>2014</v>
      </c>
      <c r="G2" s="8">
        <v>2015</v>
      </c>
      <c r="H2" s="9">
        <v>2016</v>
      </c>
      <c r="I2" s="9">
        <v>2017</v>
      </c>
      <c r="J2" s="8">
        <v>2018</v>
      </c>
      <c r="K2" s="10" t="s">
        <v>1</v>
      </c>
      <c r="L2" s="10" t="s">
        <v>2</v>
      </c>
      <c r="M2" s="13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8</v>
      </c>
      <c r="S2" s="11" t="s">
        <v>9</v>
      </c>
      <c r="T2" s="11" t="s">
        <v>10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1" t="s">
        <v>16</v>
      </c>
      <c r="AA2" s="11" t="s">
        <v>17</v>
      </c>
      <c r="AB2" s="11" t="s">
        <v>18</v>
      </c>
      <c r="AC2" s="11" t="s">
        <v>19</v>
      </c>
      <c r="AD2" s="11" t="s">
        <v>20</v>
      </c>
      <c r="AE2" s="11" t="s">
        <v>21</v>
      </c>
      <c r="AF2" s="11" t="s">
        <v>22</v>
      </c>
      <c r="AG2" s="11" t="s">
        <v>23</v>
      </c>
      <c r="AH2" s="11" t="s">
        <v>24</v>
      </c>
      <c r="AI2" s="11" t="s">
        <v>25</v>
      </c>
      <c r="AJ2" s="11" t="s">
        <v>26</v>
      </c>
      <c r="AK2" s="11" t="s">
        <v>27</v>
      </c>
      <c r="AL2" s="11" t="s">
        <v>28</v>
      </c>
      <c r="AM2" s="12" t="s">
        <v>29</v>
      </c>
      <c r="AN2" s="13" t="s">
        <v>30</v>
      </c>
      <c r="AO2" s="11" t="s">
        <v>31</v>
      </c>
      <c r="AP2" s="11" t="s">
        <v>32</v>
      </c>
      <c r="AQ2" s="11" t="s">
        <v>33</v>
      </c>
      <c r="AR2" s="11" t="s">
        <v>34</v>
      </c>
      <c r="AS2" s="11" t="s">
        <v>35</v>
      </c>
      <c r="AT2" s="11" t="s">
        <v>36</v>
      </c>
      <c r="AU2" s="11" t="s">
        <v>37</v>
      </c>
      <c r="AV2" s="12">
        <v>2010</v>
      </c>
      <c r="AW2" s="12">
        <v>2011</v>
      </c>
      <c r="AX2" s="12">
        <v>2012</v>
      </c>
      <c r="AY2" s="12">
        <v>2013</v>
      </c>
      <c r="AZ2" s="12">
        <v>2014</v>
      </c>
      <c r="BA2" s="12">
        <v>2015</v>
      </c>
      <c r="BB2" s="14">
        <f>H2</f>
        <v>2016</v>
      </c>
      <c r="BC2" s="14">
        <f>I2</f>
        <v>2017</v>
      </c>
      <c r="BD2" s="14">
        <v>2018</v>
      </c>
      <c r="BE2" s="10"/>
      <c r="BF2" s="13" t="s">
        <v>3</v>
      </c>
      <c r="BG2" s="11" t="s">
        <v>4</v>
      </c>
      <c r="BH2" s="11" t="s">
        <v>5</v>
      </c>
      <c r="BI2" s="11" t="s">
        <v>6</v>
      </c>
      <c r="BJ2" s="11" t="s">
        <v>7</v>
      </c>
      <c r="BK2" s="11" t="s">
        <v>8</v>
      </c>
      <c r="BL2" s="11" t="s">
        <v>9</v>
      </c>
      <c r="BM2" s="11" t="s">
        <v>10</v>
      </c>
      <c r="BN2" s="11" t="s">
        <v>11</v>
      </c>
      <c r="BO2" s="11" t="s">
        <v>12</v>
      </c>
      <c r="BP2" s="11" t="s">
        <v>13</v>
      </c>
      <c r="BQ2" s="11" t="s">
        <v>14</v>
      </c>
      <c r="BR2" s="11" t="s">
        <v>15</v>
      </c>
      <c r="BS2" s="11" t="s">
        <v>16</v>
      </c>
      <c r="BT2" s="11" t="s">
        <v>17</v>
      </c>
      <c r="BU2" s="11" t="s">
        <v>18</v>
      </c>
      <c r="BV2" s="11" t="s">
        <v>19</v>
      </c>
      <c r="BW2" s="11" t="s">
        <v>20</v>
      </c>
      <c r="BX2" s="11" t="s">
        <v>21</v>
      </c>
      <c r="BY2" s="11" t="s">
        <v>22</v>
      </c>
      <c r="BZ2" s="11" t="s">
        <v>23</v>
      </c>
      <c r="CA2" s="11" t="s">
        <v>24</v>
      </c>
      <c r="CB2" s="11" t="s">
        <v>25</v>
      </c>
      <c r="CC2" s="11" t="s">
        <v>26</v>
      </c>
      <c r="CD2" s="11" t="s">
        <v>27</v>
      </c>
      <c r="CE2" s="11" t="s">
        <v>28</v>
      </c>
      <c r="CF2" s="15" t="s">
        <v>30</v>
      </c>
      <c r="CG2" s="16" t="s">
        <v>31</v>
      </c>
      <c r="CH2" s="16" t="s">
        <v>32</v>
      </c>
      <c r="CI2" s="16" t="s">
        <v>33</v>
      </c>
      <c r="CJ2" s="16" t="s">
        <v>34</v>
      </c>
      <c r="CK2" s="16" t="s">
        <v>35</v>
      </c>
      <c r="CL2" s="16" t="s">
        <v>36</v>
      </c>
      <c r="CM2" s="10" t="s">
        <v>38</v>
      </c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</row>
    <row r="3" spans="1:111" s="23" customFormat="1" ht="25" x14ac:dyDescent="0.5">
      <c r="A3" s="18" t="s">
        <v>39</v>
      </c>
      <c r="B3" s="19"/>
      <c r="C3" s="19"/>
      <c r="D3" s="19"/>
      <c r="E3" s="19"/>
      <c r="F3" s="19"/>
      <c r="G3" s="19"/>
      <c r="H3" s="19"/>
      <c r="I3" s="20"/>
      <c r="J3" s="130"/>
      <c r="K3" s="139"/>
      <c r="L3" s="13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68"/>
      <c r="AN3" s="22"/>
      <c r="AO3" s="22"/>
      <c r="AP3" s="22"/>
      <c r="AQ3" s="22"/>
      <c r="AR3" s="22"/>
      <c r="AS3" s="22"/>
      <c r="AT3" s="22"/>
      <c r="AU3" s="22"/>
      <c r="AV3" s="19"/>
      <c r="AW3" s="20"/>
      <c r="AX3" s="19"/>
      <c r="AY3" s="19"/>
      <c r="AZ3" s="19"/>
      <c r="BA3" s="19"/>
      <c r="BB3" s="19"/>
      <c r="BC3" s="20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M3" s="21"/>
    </row>
    <row r="4" spans="1:111" s="23" customFormat="1" hidden="1" outlineLevel="1" x14ac:dyDescent="0.3">
      <c r="A4" s="24" t="s">
        <v>40</v>
      </c>
      <c r="B4" s="25">
        <f>B16/B10</f>
        <v>0.97688991602898356</v>
      </c>
      <c r="C4" s="25">
        <f t="shared" ref="C4:L8" si="0">C16/C10</f>
        <v>0.85537004383919624</v>
      </c>
      <c r="D4" s="25">
        <f t="shared" si="0"/>
        <v>0.81840215408411332</v>
      </c>
      <c r="E4" s="25">
        <f t="shared" si="0"/>
        <v>0.8511529572786467</v>
      </c>
      <c r="F4" s="25">
        <f t="shared" si="0"/>
        <v>0.85450672818790929</v>
      </c>
      <c r="G4" s="25">
        <f t="shared" si="0"/>
        <v>0.85622251032436414</v>
      </c>
      <c r="H4" s="25">
        <f t="shared" si="0"/>
        <v>0.85755152538396595</v>
      </c>
      <c r="I4" s="25">
        <f t="shared" si="0"/>
        <v>0.87693302164909626</v>
      </c>
      <c r="J4" s="131">
        <f t="shared" si="0"/>
        <v>0.87951746718383106</v>
      </c>
      <c r="K4" s="140">
        <f t="shared" si="0"/>
        <v>0.88148246276259057</v>
      </c>
      <c r="L4" s="152">
        <f t="shared" si="0"/>
        <v>0.85970183321635496</v>
      </c>
      <c r="M4" s="25">
        <v>0.85165797752564343</v>
      </c>
      <c r="N4" s="25">
        <v>0.85419957112966705</v>
      </c>
      <c r="O4" s="25">
        <v>0.85901024791613267</v>
      </c>
      <c r="P4" s="25">
        <v>0.83998882524896479</v>
      </c>
      <c r="Q4" s="25">
        <v>0.88010352039662898</v>
      </c>
      <c r="R4" s="25">
        <v>0.85834614905484785</v>
      </c>
      <c r="S4" s="25">
        <v>0.85999642910320007</v>
      </c>
      <c r="T4" s="25">
        <v>0.8214758143037858</v>
      </c>
      <c r="U4" s="25">
        <v>0.87451649833647704</v>
      </c>
      <c r="V4" s="25">
        <v>0.89734731440210402</v>
      </c>
      <c r="W4" s="25">
        <v>0.8349349865082345</v>
      </c>
      <c r="X4" s="25">
        <v>0.82327834112375087</v>
      </c>
      <c r="Y4" s="25">
        <v>0.80049821709490343</v>
      </c>
      <c r="Z4" s="25">
        <v>0.87209041029210244</v>
      </c>
      <c r="AA4" s="25">
        <v>0.89160525715633343</v>
      </c>
      <c r="AB4" s="25">
        <v>0.8561257712450101</v>
      </c>
      <c r="AC4" s="25">
        <f t="shared" ref="AC4:AM8" si="1">AC16/AC10</f>
        <v>0.86550104260032779</v>
      </c>
      <c r="AD4" s="25">
        <f t="shared" si="1"/>
        <v>0.86582324963267243</v>
      </c>
      <c r="AE4" s="25">
        <f t="shared" si="1"/>
        <v>0.91749513217489675</v>
      </c>
      <c r="AF4" s="25">
        <f t="shared" si="1"/>
        <v>0.85901691241361655</v>
      </c>
      <c r="AG4" s="25">
        <f t="shared" si="1"/>
        <v>0.87424079059129367</v>
      </c>
      <c r="AH4" s="25">
        <f t="shared" si="1"/>
        <v>0.91890137937792482</v>
      </c>
      <c r="AI4" s="25">
        <f t="shared" si="1"/>
        <v>0.86758012291725795</v>
      </c>
      <c r="AJ4" s="25">
        <f t="shared" si="1"/>
        <v>0.8619199243250989</v>
      </c>
      <c r="AK4" s="25">
        <f t="shared" si="1"/>
        <v>0.84828555094362001</v>
      </c>
      <c r="AL4" s="25">
        <f>AL16/AL10</f>
        <v>0.86663230563524241</v>
      </c>
      <c r="AM4" s="26">
        <f>AM16/AM10</f>
        <v>0.86163215077102184</v>
      </c>
      <c r="AN4" s="25">
        <f>AN16/AN10</f>
        <v>0.83964237245323403</v>
      </c>
      <c r="AO4" s="25">
        <f t="shared" ref="AN4:AT8" si="2">AO16/AO10</f>
        <v>0.87394217713656308</v>
      </c>
      <c r="AP4" s="25">
        <f t="shared" si="2"/>
        <v>0.86566338567262391</v>
      </c>
      <c r="AQ4" s="25">
        <f t="shared" si="2"/>
        <v>0.8877981805827827</v>
      </c>
      <c r="AR4" s="25">
        <f t="shared" si="2"/>
        <v>0.89702907405805898</v>
      </c>
      <c r="AS4" s="25">
        <f t="shared" si="2"/>
        <v>0.86469584410882483</v>
      </c>
      <c r="AT4" s="25">
        <f>AT16/AT10</f>
        <v>0.8576334042579753</v>
      </c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/>
      <c r="CL4" s="28"/>
      <c r="CM4" s="27">
        <f>CM16/CM10</f>
        <v>0.87671408725760736</v>
      </c>
    </row>
    <row r="5" spans="1:111" s="23" customFormat="1" hidden="1" outlineLevel="1" x14ac:dyDescent="0.3">
      <c r="A5" s="29" t="s">
        <v>41</v>
      </c>
      <c r="B5" s="25">
        <f t="shared" ref="B5:H8" si="3">B17/B11</f>
        <v>0.9320365008703001</v>
      </c>
      <c r="C5" s="25">
        <f t="shared" si="3"/>
        <v>0.80449262815213163</v>
      </c>
      <c r="D5" s="25">
        <f t="shared" si="3"/>
        <v>0.78348018499906558</v>
      </c>
      <c r="E5" s="25">
        <f t="shared" si="3"/>
        <v>0.81177495967179514</v>
      </c>
      <c r="F5" s="25">
        <f t="shared" si="3"/>
        <v>0.84851396894456077</v>
      </c>
      <c r="G5" s="25">
        <f t="shared" si="3"/>
        <v>0.83629858212173824</v>
      </c>
      <c r="H5" s="25">
        <f t="shared" si="3"/>
        <v>0.8404353834688294</v>
      </c>
      <c r="I5" s="25">
        <f t="shared" si="0"/>
        <v>0.879620215682823</v>
      </c>
      <c r="J5" s="131">
        <f t="shared" si="0"/>
        <v>0.87848484066041088</v>
      </c>
      <c r="K5" s="140">
        <f t="shared" si="0"/>
        <v>0.88876816980250584</v>
      </c>
      <c r="L5" s="152">
        <f>L17/L11</f>
        <v>0.87132841673393868</v>
      </c>
      <c r="M5" s="25">
        <v>0.80317328528486598</v>
      </c>
      <c r="N5" s="25">
        <v>0.8544093909529199</v>
      </c>
      <c r="O5" s="25">
        <v>0.81346216310631847</v>
      </c>
      <c r="P5" s="25">
        <v>0.77536282056407102</v>
      </c>
      <c r="Q5" s="25">
        <v>0.86719722316101522</v>
      </c>
      <c r="R5" s="25">
        <v>0.84871606970575342</v>
      </c>
      <c r="S5" s="25">
        <v>0.84490474547033767</v>
      </c>
      <c r="T5" s="25">
        <v>0.83448346364578796</v>
      </c>
      <c r="U5" s="25">
        <v>0.82790552122722694</v>
      </c>
      <c r="V5" s="25">
        <v>0.86264805932736999</v>
      </c>
      <c r="W5" s="25">
        <v>0.83597701100123234</v>
      </c>
      <c r="X5" s="25">
        <v>0.81861491551922372</v>
      </c>
      <c r="Y5" s="25">
        <v>0.82289495076274288</v>
      </c>
      <c r="Z5" s="25">
        <v>0.85396774776625872</v>
      </c>
      <c r="AA5" s="25">
        <v>0.85830810445717942</v>
      </c>
      <c r="AB5" s="25">
        <v>0.8252639986557162</v>
      </c>
      <c r="AC5" s="25">
        <f t="shared" si="1"/>
        <v>0.84515686140813084</v>
      </c>
      <c r="AD5" s="25">
        <f t="shared" si="1"/>
        <v>0.89490776356649804</v>
      </c>
      <c r="AE5" s="25">
        <f t="shared" si="1"/>
        <v>0.92273616109830081</v>
      </c>
      <c r="AF5" s="25">
        <f t="shared" si="1"/>
        <v>0.85483542689565484</v>
      </c>
      <c r="AG5" s="25">
        <f t="shared" si="1"/>
        <v>0.87099295621912187</v>
      </c>
      <c r="AH5" s="25">
        <f t="shared" si="1"/>
        <v>0.92243371554301024</v>
      </c>
      <c r="AI5" s="25">
        <f t="shared" si="1"/>
        <v>0.88647228374259357</v>
      </c>
      <c r="AJ5" s="25">
        <f t="shared" si="1"/>
        <v>0.83772136814694842</v>
      </c>
      <c r="AK5" s="25">
        <f t="shared" si="1"/>
        <v>0.8889813689181818</v>
      </c>
      <c r="AL5" s="25">
        <f t="shared" si="1"/>
        <v>0.82866671934817271</v>
      </c>
      <c r="AM5" s="26">
        <f>AM17/AM11</f>
        <v>0.92416341395119117</v>
      </c>
      <c r="AN5" s="25">
        <f t="shared" si="2"/>
        <v>0.83883186894475914</v>
      </c>
      <c r="AO5" s="25">
        <f t="shared" si="2"/>
        <v>0.84202965039687538</v>
      </c>
      <c r="AP5" s="25">
        <f t="shared" si="2"/>
        <v>0.87026663118932535</v>
      </c>
      <c r="AQ5" s="25">
        <f t="shared" si="2"/>
        <v>0.88878579399697788</v>
      </c>
      <c r="AR5" s="25">
        <f t="shared" si="2"/>
        <v>0.89750848199916544</v>
      </c>
      <c r="AS5" s="25">
        <f t="shared" si="2"/>
        <v>0.86215998489906842</v>
      </c>
      <c r="AT5" s="25">
        <f t="shared" si="2"/>
        <v>0.85784845770585716</v>
      </c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8">
        <v>0</v>
      </c>
      <c r="CG5" s="28">
        <v>0</v>
      </c>
      <c r="CH5" s="28">
        <v>0</v>
      </c>
      <c r="CI5" s="28">
        <v>0</v>
      </c>
      <c r="CJ5" s="28">
        <v>0</v>
      </c>
      <c r="CK5" s="28"/>
      <c r="CL5" s="28"/>
      <c r="CM5" s="27">
        <f>CM17/CM11</f>
        <v>0.92416341395119095</v>
      </c>
    </row>
    <row r="6" spans="1:111" s="23" customFormat="1" hidden="1" outlineLevel="1" x14ac:dyDescent="0.3">
      <c r="A6" s="29" t="s">
        <v>42</v>
      </c>
      <c r="B6" s="25">
        <f t="shared" si="3"/>
        <v>1.0563505564937143</v>
      </c>
      <c r="C6" s="25">
        <f t="shared" si="3"/>
        <v>0.90478562664805207</v>
      </c>
      <c r="D6" s="25">
        <f t="shared" si="3"/>
        <v>0.92207523647150935</v>
      </c>
      <c r="E6" s="25">
        <f t="shared" si="3"/>
        <v>0.96835575109547656</v>
      </c>
      <c r="F6" s="25">
        <f t="shared" si="3"/>
        <v>0.84903646183943504</v>
      </c>
      <c r="G6" s="25">
        <f t="shared" si="3"/>
        <v>0.89919572979839435</v>
      </c>
      <c r="H6" s="25">
        <f t="shared" si="3"/>
        <v>0.88076820092955077</v>
      </c>
      <c r="I6" s="25">
        <f t="shared" si="0"/>
        <v>0.8779371600214344</v>
      </c>
      <c r="J6" s="131">
        <f t="shared" si="0"/>
        <v>0.9323537596360284</v>
      </c>
      <c r="K6" s="140">
        <f t="shared" si="0"/>
        <v>0.93282284166058238</v>
      </c>
      <c r="L6" s="152">
        <f t="shared" si="0"/>
        <v>0.85730902912931206</v>
      </c>
      <c r="M6" s="25">
        <v>0.98446956305373867</v>
      </c>
      <c r="N6" s="25">
        <v>1.0185154847064868</v>
      </c>
      <c r="O6" s="25">
        <v>0.95694957795996172</v>
      </c>
      <c r="P6" s="25">
        <v>0.92537198478041838</v>
      </c>
      <c r="Q6" s="25">
        <v>0.89345094450321694</v>
      </c>
      <c r="R6" s="25">
        <v>0.84953549534541895</v>
      </c>
      <c r="S6" s="25">
        <v>0.8017437033197321</v>
      </c>
      <c r="T6" s="25">
        <v>0.86127658730001966</v>
      </c>
      <c r="U6" s="25">
        <v>0.89522403999611477</v>
      </c>
      <c r="V6" s="25">
        <v>0.92732287601763475</v>
      </c>
      <c r="W6" s="25">
        <v>0.87856342793512765</v>
      </c>
      <c r="X6" s="25">
        <v>0.89551970229534283</v>
      </c>
      <c r="Y6" s="25">
        <v>0.88328938021857806</v>
      </c>
      <c r="Z6" s="25">
        <v>0.87938258941501057</v>
      </c>
      <c r="AA6" s="25">
        <v>0.88862020375750428</v>
      </c>
      <c r="AB6" s="25">
        <v>0.87182037757780106</v>
      </c>
      <c r="AC6" s="25">
        <f t="shared" si="1"/>
        <v>0.90168222280107457</v>
      </c>
      <c r="AD6" s="25">
        <f t="shared" si="1"/>
        <v>0.90058398670300632</v>
      </c>
      <c r="AE6" s="25">
        <f t="shared" si="1"/>
        <v>0.82370351339016257</v>
      </c>
      <c r="AF6" s="25">
        <f t="shared" si="1"/>
        <v>0.88731139576955209</v>
      </c>
      <c r="AG6" s="25">
        <f t="shared" si="1"/>
        <v>0.95418324741529226</v>
      </c>
      <c r="AH6" s="25">
        <f t="shared" si="1"/>
        <v>0.9667506248182095</v>
      </c>
      <c r="AI6" s="25">
        <f t="shared" si="1"/>
        <v>0.92556077937237191</v>
      </c>
      <c r="AJ6" s="25">
        <f t="shared" si="1"/>
        <v>0.89051086542691904</v>
      </c>
      <c r="AK6" s="25">
        <f t="shared" si="1"/>
        <v>0.88595386630901141</v>
      </c>
      <c r="AL6" s="25">
        <f t="shared" si="1"/>
        <v>0.92877142341613084</v>
      </c>
      <c r="AM6" s="26">
        <f t="shared" si="1"/>
        <v>0.76754058286347737</v>
      </c>
      <c r="AN6" s="25">
        <f t="shared" si="2"/>
        <v>0.88132519257700526</v>
      </c>
      <c r="AO6" s="25">
        <f t="shared" si="2"/>
        <v>0.88022029066765273</v>
      </c>
      <c r="AP6" s="25">
        <f t="shared" si="2"/>
        <v>0.90112801126320041</v>
      </c>
      <c r="AQ6" s="25">
        <f t="shared" si="2"/>
        <v>0.85559489523467458</v>
      </c>
      <c r="AR6" s="25">
        <f t="shared" si="2"/>
        <v>0.96054542366793993</v>
      </c>
      <c r="AS6" s="25">
        <f t="shared" si="2"/>
        <v>0.90791166935102874</v>
      </c>
      <c r="AT6" s="25">
        <f t="shared" si="2"/>
        <v>0.90776994897237573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/>
      <c r="CL6" s="28"/>
      <c r="CM6" s="27">
        <f>CM18/CM12</f>
        <v>0.84035575135037621</v>
      </c>
    </row>
    <row r="7" spans="1:111" s="23" customFormat="1" hidden="1" outlineLevel="1" x14ac:dyDescent="0.3">
      <c r="A7" s="29" t="s">
        <v>43</v>
      </c>
      <c r="B7" s="25">
        <f t="shared" si="3"/>
        <v>0.96305214285714291</v>
      </c>
      <c r="C7" s="25">
        <f t="shared" si="3"/>
        <v>0.96218218518342968</v>
      </c>
      <c r="D7" s="25">
        <f t="shared" si="3"/>
        <v>0.7717604410825919</v>
      </c>
      <c r="E7" s="25">
        <f t="shared" si="3"/>
        <v>0.79821665587918</v>
      </c>
      <c r="F7" s="25">
        <f t="shared" si="3"/>
        <v>0.95938043149946073</v>
      </c>
      <c r="G7" s="25">
        <f t="shared" si="3"/>
        <v>0.90295079128048261</v>
      </c>
      <c r="H7" s="25">
        <f t="shared" si="3"/>
        <v>0.87559975000068191</v>
      </c>
      <c r="I7" s="25">
        <f t="shared" si="0"/>
        <v>0.87286879456743771</v>
      </c>
      <c r="J7" s="131">
        <f t="shared" si="0"/>
        <v>0.84770209817447406</v>
      </c>
      <c r="K7" s="140">
        <f t="shared" si="0"/>
        <v>0.84218620969813185</v>
      </c>
      <c r="L7" s="152">
        <f t="shared" si="0"/>
        <v>0.81707038995300318</v>
      </c>
      <c r="M7" s="25">
        <v>0.82932717660302957</v>
      </c>
      <c r="N7" s="25">
        <v>0.64262820030096479</v>
      </c>
      <c r="O7" s="25">
        <v>0.81937097140298742</v>
      </c>
      <c r="P7" s="25">
        <v>0.90052541156606025</v>
      </c>
      <c r="Q7" s="25">
        <v>0.99039785988253581</v>
      </c>
      <c r="R7" s="25">
        <v>0.95149101023033045</v>
      </c>
      <c r="S7" s="25">
        <v>1.0233089823413539</v>
      </c>
      <c r="T7" s="25">
        <v>0.87291241088598126</v>
      </c>
      <c r="U7" s="25">
        <v>1.0170544464027125</v>
      </c>
      <c r="V7" s="25">
        <v>1.0143067221295057</v>
      </c>
      <c r="W7" s="25">
        <v>0.84820888316195209</v>
      </c>
      <c r="X7" s="25">
        <v>0.80863655653577748</v>
      </c>
      <c r="Y7" s="25">
        <v>0.62208387796975639</v>
      </c>
      <c r="Z7" s="25">
        <v>0.88019962191708734</v>
      </c>
      <c r="AA7" s="25">
        <v>0.94691231347261895</v>
      </c>
      <c r="AB7" s="25">
        <v>0.92337223103371824</v>
      </c>
      <c r="AC7" s="25">
        <f t="shared" si="1"/>
        <v>0.89237951239255775</v>
      </c>
      <c r="AD7" s="25">
        <f t="shared" si="1"/>
        <v>0.79538930222337156</v>
      </c>
      <c r="AE7" s="25">
        <f t="shared" si="1"/>
        <v>0.97339904890868612</v>
      </c>
      <c r="AF7" s="25">
        <f t="shared" si="1"/>
        <v>0.83388094185552475</v>
      </c>
      <c r="AG7" s="25">
        <f t="shared" si="1"/>
        <v>0.83946400881312944</v>
      </c>
      <c r="AH7" s="25">
        <f t="shared" si="1"/>
        <v>0.87793388073590861</v>
      </c>
      <c r="AI7" s="25">
        <f t="shared" si="1"/>
        <v>0.82119625256247963</v>
      </c>
      <c r="AJ7" s="25">
        <f t="shared" si="1"/>
        <v>0.85550306017782318</v>
      </c>
      <c r="AK7" s="25">
        <f t="shared" si="1"/>
        <v>0.74934212931687483</v>
      </c>
      <c r="AL7" s="25">
        <f t="shared" si="1"/>
        <v>0.88573537540870306</v>
      </c>
      <c r="AM7" s="26">
        <f t="shared" si="1"/>
        <v>0.77837583025628543</v>
      </c>
      <c r="AN7" s="25">
        <f t="shared" si="2"/>
        <v>0.79476559701378813</v>
      </c>
      <c r="AO7" s="25">
        <f t="shared" si="2"/>
        <v>0.9350635913326002</v>
      </c>
      <c r="AP7" s="25">
        <f t="shared" si="2"/>
        <v>0.8436164785505913</v>
      </c>
      <c r="AQ7" s="25">
        <f t="shared" si="2"/>
        <v>0.90024286625531835</v>
      </c>
      <c r="AR7" s="25">
        <f t="shared" si="2"/>
        <v>0.85901637010207466</v>
      </c>
      <c r="AS7" s="25">
        <f t="shared" si="2"/>
        <v>0.83832746768175637</v>
      </c>
      <c r="AT7" s="25">
        <f t="shared" si="2"/>
        <v>0.81791552928569455</v>
      </c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/>
      <c r="CL7" s="28"/>
      <c r="CM7" s="27">
        <f>CM19/CM13</f>
        <v>7.7837583025628573E-7</v>
      </c>
    </row>
    <row r="8" spans="1:111" s="23" customFormat="1" hidden="1" outlineLevel="1" x14ac:dyDescent="0.3">
      <c r="A8" s="29" t="s">
        <v>44</v>
      </c>
      <c r="B8" s="25">
        <f t="shared" si="3"/>
        <v>1.0142814071653226</v>
      </c>
      <c r="C8" s="25">
        <f t="shared" si="3"/>
        <v>0.91636848187574738</v>
      </c>
      <c r="D8" s="25">
        <f t="shared" si="3"/>
        <v>0.86835447196039606</v>
      </c>
      <c r="E8" s="25">
        <f t="shared" si="3"/>
        <v>0.90861425578034682</v>
      </c>
      <c r="F8" s="25">
        <f t="shared" si="3"/>
        <v>0.80541306358381526</v>
      </c>
      <c r="G8" s="25">
        <f t="shared" si="3"/>
        <v>0.82613220703380341</v>
      </c>
      <c r="H8" s="25">
        <f t="shared" si="3"/>
        <v>0.85165221067006547</v>
      </c>
      <c r="I8" s="25">
        <f t="shared" si="0"/>
        <v>0.8769654367225056</v>
      </c>
      <c r="J8" s="131">
        <f t="shared" si="0"/>
        <v>0.9058287250569701</v>
      </c>
      <c r="K8" s="140">
        <f t="shared" si="0"/>
        <v>0.90150723851261649</v>
      </c>
      <c r="L8" s="152">
        <f t="shared" si="0"/>
        <v>0.92194582560921667</v>
      </c>
      <c r="M8" s="25">
        <v>0.90859844305931059</v>
      </c>
      <c r="N8" s="25">
        <v>0.89031430503559372</v>
      </c>
      <c r="O8" s="25">
        <v>0.94081275308166101</v>
      </c>
      <c r="P8" s="25">
        <v>0.89453226652295315</v>
      </c>
      <c r="Q8" s="25">
        <v>0.8277732907835581</v>
      </c>
      <c r="R8" s="25">
        <v>0.83064298855046692</v>
      </c>
      <c r="S8" s="25">
        <v>0.85215807088778583</v>
      </c>
      <c r="T8" s="25">
        <v>0.71183823432395077</v>
      </c>
      <c r="U8" s="25">
        <v>0.88927513255567325</v>
      </c>
      <c r="V8" s="25">
        <v>0.87244283500168984</v>
      </c>
      <c r="W8" s="25">
        <v>0.76957432338973675</v>
      </c>
      <c r="X8" s="25">
        <v>0.77511258587302301</v>
      </c>
      <c r="Y8" s="25">
        <v>0.83372418588654207</v>
      </c>
      <c r="Z8" s="25">
        <v>0.90670759142168822</v>
      </c>
      <c r="AA8" s="25">
        <v>0.881572578176953</v>
      </c>
      <c r="AB8" s="25">
        <v>0.78481317557751995</v>
      </c>
      <c r="AC8" s="25">
        <f t="shared" si="1"/>
        <v>0.82637076361576423</v>
      </c>
      <c r="AD8" s="25">
        <f t="shared" si="1"/>
        <v>0.89667662010236682</v>
      </c>
      <c r="AE8" s="25">
        <f t="shared" si="1"/>
        <v>0.88152194204099243</v>
      </c>
      <c r="AF8" s="25">
        <f t="shared" si="1"/>
        <v>0.90240678892618498</v>
      </c>
      <c r="AG8" s="25">
        <f t="shared" si="1"/>
        <v>0.88270507596432168</v>
      </c>
      <c r="AH8" s="25">
        <f t="shared" si="1"/>
        <v>0.95819131161236426</v>
      </c>
      <c r="AI8" s="25">
        <f t="shared" si="1"/>
        <v>0.86293325127707288</v>
      </c>
      <c r="AJ8" s="25">
        <f t="shared" si="1"/>
        <v>0.91588861005492084</v>
      </c>
      <c r="AK8" s="25">
        <f t="shared" si="1"/>
        <v>0.90525908679342915</v>
      </c>
      <c r="AL8" s="25">
        <f t="shared" si="1"/>
        <v>0.88860795200143305</v>
      </c>
      <c r="AM8" s="26">
        <f>AM20/AM14</f>
        <v>0.97727651380945146</v>
      </c>
      <c r="AN8" s="25">
        <f t="shared" si="2"/>
        <v>0.87041750027161557</v>
      </c>
      <c r="AO8" s="25">
        <f t="shared" si="2"/>
        <v>0.83319287687723631</v>
      </c>
      <c r="AP8" s="25">
        <f t="shared" si="2"/>
        <v>0.86171790693223294</v>
      </c>
      <c r="AQ8" s="25">
        <f t="shared" si="2"/>
        <v>0.89196436548358871</v>
      </c>
      <c r="AR8" s="25">
        <f t="shared" si="2"/>
        <v>0.92065671930118287</v>
      </c>
      <c r="AS8" s="25">
        <f t="shared" si="2"/>
        <v>0.8934891128493283</v>
      </c>
      <c r="AT8" s="25">
        <f>AT20/AT14</f>
        <v>0.89688752178750852</v>
      </c>
      <c r="AU8" s="25"/>
      <c r="AV8" s="25"/>
      <c r="AW8" s="30"/>
      <c r="AX8" s="30"/>
      <c r="AY8" s="30"/>
      <c r="AZ8" s="30"/>
      <c r="BA8" s="30"/>
      <c r="BB8" s="30"/>
      <c r="BC8" s="30"/>
      <c r="BD8" s="25"/>
      <c r="BE8" s="30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/>
      <c r="CL8" s="28"/>
      <c r="CM8" s="27">
        <f>CM20/CM14</f>
        <v>0.97727651380945124</v>
      </c>
    </row>
    <row r="9" spans="1:111" s="28" customFormat="1" hidden="1" outlineLevel="1" x14ac:dyDescent="0.3">
      <c r="A9" s="29"/>
      <c r="B9" s="31"/>
      <c r="C9" s="31"/>
      <c r="D9" s="31"/>
      <c r="E9" s="31"/>
      <c r="F9" s="31"/>
      <c r="G9" s="31"/>
      <c r="H9" s="31"/>
      <c r="I9" s="31"/>
      <c r="J9" s="29"/>
      <c r="K9" s="141"/>
      <c r="L9" s="14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3"/>
      <c r="AL9" s="33"/>
      <c r="AM9" s="32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25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M9" s="34"/>
    </row>
    <row r="10" spans="1:111" s="23" customFormat="1" hidden="1" outlineLevel="1" x14ac:dyDescent="0.3">
      <c r="A10" s="24" t="s">
        <v>45</v>
      </c>
      <c r="B10" s="35">
        <v>3.2608613424657538</v>
      </c>
      <c r="C10" s="35">
        <v>5.0987429726027402</v>
      </c>
      <c r="D10" s="35">
        <v>6.4208965311475419</v>
      </c>
      <c r="E10" s="35">
        <v>6.8188870045205485</v>
      </c>
      <c r="F10" s="35">
        <v>7.3134795360273968</v>
      </c>
      <c r="G10" s="35">
        <v>8.2030046986301368</v>
      </c>
      <c r="H10" s="35">
        <f>'[1]Historical Financials in USD'!I5</f>
        <v>10.178894686942215</v>
      </c>
      <c r="I10" s="35">
        <f>'[1]Historical Financials in THB'!J5</f>
        <v>10.380801593413699</v>
      </c>
      <c r="J10" s="36">
        <f>'[1]Historical Financials in USD'!K5</f>
        <v>11.846721627691677</v>
      </c>
      <c r="K10" s="142">
        <f>SUM(K11:K14)</f>
        <v>11.238975528816145</v>
      </c>
      <c r="L10" s="142">
        <f>SUM(AJ10:AM10)</f>
        <v>14.280710442843841</v>
      </c>
      <c r="M10" s="35">
        <v>1.6712636083561643</v>
      </c>
      <c r="N10" s="35">
        <v>1.6925050278082192</v>
      </c>
      <c r="O10" s="35">
        <v>1.7124358672602724</v>
      </c>
      <c r="P10" s="35">
        <v>1.7426825010958922</v>
      </c>
      <c r="Q10" s="35">
        <v>1.7105368915256145</v>
      </c>
      <c r="R10" s="35">
        <v>1.8487239463325202</v>
      </c>
      <c r="S10" s="35">
        <v>1.8982819518243572</v>
      </c>
      <c r="T10" s="35">
        <v>1.8559367463449052</v>
      </c>
      <c r="U10" s="35">
        <v>1.8601375068493151</v>
      </c>
      <c r="V10" s="35">
        <v>2.0221659753424657</v>
      </c>
      <c r="W10" s="35">
        <v>2.157687594520548</v>
      </c>
      <c r="X10" s="35">
        <v>2.1630136219178082</v>
      </c>
      <c r="Y10" s="35">
        <v>2.2045906940386901</v>
      </c>
      <c r="Z10" s="35">
        <v>2.6595395708522105</v>
      </c>
      <c r="AA10" s="35">
        <v>2.6688661836283969</v>
      </c>
      <c r="AB10" s="35">
        <v>2.6458982384229173</v>
      </c>
      <c r="AC10" s="35">
        <f>'[1]Historical Financials in USD'!AD5</f>
        <v>2.5281743660283835</v>
      </c>
      <c r="AD10" s="35">
        <f>'[1]Historical Financials in USD'!AE5</f>
        <v>2.5673803761454876</v>
      </c>
      <c r="AE10" s="35">
        <f>'[1]Historical Financials in USD'!AF5</f>
        <v>2.6012438064418326</v>
      </c>
      <c r="AF10" s="35">
        <f>'[1]Historical Financials in THB'!AG5</f>
        <v>2.6840030447979952</v>
      </c>
      <c r="AG10" s="35">
        <f>'[1]Historical Financials in USD'!AH5</f>
        <v>2.659591722756026</v>
      </c>
      <c r="AH10" s="35">
        <f>'[1]Historical Financials in USD'!AI5</f>
        <v>2.770971289842965</v>
      </c>
      <c r="AI10" s="35">
        <f>'[1]Historical Financials in USD'!AJ5</f>
        <v>3.146663733642233</v>
      </c>
      <c r="AJ10" s="35">
        <f>'[1]Historical Financials in USD'!AK5</f>
        <v>3.2694948814504534</v>
      </c>
      <c r="AK10" s="39">
        <f>'[1]Historical Financials in USD'!AL5</f>
        <v>3.4967181276910315</v>
      </c>
      <c r="AL10" s="39">
        <f>'[1]Historical Financials in USD'!AM5</f>
        <v>3.6323109643000802</v>
      </c>
      <c r="AM10" s="107">
        <f>'[1]Historical Financials in USD'!AN5</f>
        <v>3.8821864694022752</v>
      </c>
      <c r="AN10" s="35">
        <f>Y10+Z10</f>
        <v>4.8641302648909006</v>
      </c>
      <c r="AO10" s="35">
        <f>AA10+AB10</f>
        <v>5.3147644220513142</v>
      </c>
      <c r="AP10" s="35">
        <f>AC10+AD10</f>
        <v>5.0955547421738707</v>
      </c>
      <c r="AQ10" s="35">
        <f>AE10+AF10</f>
        <v>5.2852468512398278</v>
      </c>
      <c r="AR10" s="35">
        <f>AG10+AH10</f>
        <v>5.4305630125989914</v>
      </c>
      <c r="AS10" s="35">
        <f>AI10+AJ10</f>
        <v>6.4161586150926864</v>
      </c>
      <c r="AT10" s="35">
        <f>AK10+AL10</f>
        <v>7.1290290919911117</v>
      </c>
      <c r="AU10" s="35"/>
      <c r="AV10" s="25">
        <f t="shared" ref="AV10:BD14" si="4">B10/B$10</f>
        <v>1</v>
      </c>
      <c r="AW10" s="25">
        <f t="shared" si="4"/>
        <v>1</v>
      </c>
      <c r="AX10" s="25">
        <f t="shared" si="4"/>
        <v>1</v>
      </c>
      <c r="AY10" s="25">
        <f t="shared" si="4"/>
        <v>1</v>
      </c>
      <c r="AZ10" s="25">
        <f t="shared" si="4"/>
        <v>1</v>
      </c>
      <c r="BA10" s="25">
        <f t="shared" si="4"/>
        <v>1</v>
      </c>
      <c r="BB10" s="25">
        <f t="shared" si="4"/>
        <v>1</v>
      </c>
      <c r="BC10" s="25">
        <f t="shared" si="4"/>
        <v>1</v>
      </c>
      <c r="BD10" s="25">
        <f t="shared" si="4"/>
        <v>1</v>
      </c>
      <c r="BE10" s="25"/>
      <c r="BF10" s="25">
        <f t="shared" ref="BF10:BU14" si="5">M10/M$10</f>
        <v>1</v>
      </c>
      <c r="BG10" s="25">
        <f t="shared" si="5"/>
        <v>1</v>
      </c>
      <c r="BH10" s="25">
        <f t="shared" si="5"/>
        <v>1</v>
      </c>
      <c r="BI10" s="25">
        <f t="shared" si="5"/>
        <v>1</v>
      </c>
      <c r="BJ10" s="25">
        <f t="shared" si="5"/>
        <v>1</v>
      </c>
      <c r="BK10" s="25">
        <f t="shared" si="5"/>
        <v>1</v>
      </c>
      <c r="BL10" s="25">
        <f t="shared" si="5"/>
        <v>1</v>
      </c>
      <c r="BM10" s="25">
        <f t="shared" si="5"/>
        <v>1</v>
      </c>
      <c r="BN10" s="25">
        <f t="shared" si="5"/>
        <v>1</v>
      </c>
      <c r="BO10" s="25">
        <f t="shared" si="5"/>
        <v>1</v>
      </c>
      <c r="BP10" s="25">
        <f t="shared" si="5"/>
        <v>1</v>
      </c>
      <c r="BQ10" s="25">
        <f t="shared" si="5"/>
        <v>1</v>
      </c>
      <c r="BR10" s="25">
        <f t="shared" si="5"/>
        <v>1</v>
      </c>
      <c r="BS10" s="25">
        <f t="shared" si="5"/>
        <v>1</v>
      </c>
      <c r="BT10" s="25">
        <f t="shared" si="5"/>
        <v>1</v>
      </c>
      <c r="BU10" s="25">
        <f t="shared" si="5"/>
        <v>1</v>
      </c>
      <c r="BV10" s="25">
        <f t="shared" ref="BP10:CE14" si="6">AC10/AC$10</f>
        <v>1</v>
      </c>
      <c r="BW10" s="25">
        <f t="shared" si="6"/>
        <v>1</v>
      </c>
      <c r="BX10" s="25">
        <f t="shared" si="6"/>
        <v>1</v>
      </c>
      <c r="BY10" s="25">
        <f t="shared" si="6"/>
        <v>1</v>
      </c>
      <c r="BZ10" s="25">
        <f t="shared" si="6"/>
        <v>1</v>
      </c>
      <c r="CA10" s="25">
        <f t="shared" si="6"/>
        <v>1</v>
      </c>
      <c r="CB10" s="25">
        <f t="shared" si="6"/>
        <v>1</v>
      </c>
      <c r="CC10" s="25">
        <f t="shared" si="6"/>
        <v>1</v>
      </c>
      <c r="CD10" s="25">
        <f t="shared" si="6"/>
        <v>1</v>
      </c>
      <c r="CE10" s="25">
        <f t="shared" si="6"/>
        <v>1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/>
      <c r="CL10" s="28"/>
      <c r="CM10" s="37">
        <f>'[1]Historical Financials in USD'!BH5</f>
        <v>3.6722264694022777</v>
      </c>
    </row>
    <row r="11" spans="1:111" s="23" customFormat="1" hidden="1" outlineLevel="1" x14ac:dyDescent="0.3">
      <c r="A11" s="29" t="s">
        <v>41</v>
      </c>
      <c r="B11" s="35">
        <v>1.4020131506849316</v>
      </c>
      <c r="C11" s="35">
        <v>2.886450315068493</v>
      </c>
      <c r="D11" s="35">
        <v>3.2611757234972671</v>
      </c>
      <c r="E11" s="35">
        <v>3.5687100045205482</v>
      </c>
      <c r="F11" s="35">
        <v>3.6505677141095889</v>
      </c>
      <c r="G11" s="35">
        <v>4.081767438356164</v>
      </c>
      <c r="H11" s="35">
        <v>4.52034017412472</v>
      </c>
      <c r="I11" s="35">
        <v>4.2446039242685867</v>
      </c>
      <c r="J11" s="36">
        <v>4.856277586607864</v>
      </c>
      <c r="K11" s="142">
        <v>4.60257190630018</v>
      </c>
      <c r="L11" s="142">
        <f>SUM(AJ11:AM11)</f>
        <v>6.0338341312405586</v>
      </c>
      <c r="M11" s="35">
        <v>0.88589600000000002</v>
      </c>
      <c r="N11" s="35">
        <v>0.89573891013698625</v>
      </c>
      <c r="O11" s="35">
        <v>0.90558247342465681</v>
      </c>
      <c r="P11" s="35">
        <v>0.88149262095890513</v>
      </c>
      <c r="Q11" s="35">
        <v>0.85998328878588859</v>
      </c>
      <c r="R11" s="35">
        <v>0.92270852167498596</v>
      </c>
      <c r="S11" s="35">
        <v>0.95511055456408334</v>
      </c>
      <c r="T11" s="35">
        <v>0.91276534908463136</v>
      </c>
      <c r="U11" s="35">
        <v>0.95734134246575342</v>
      </c>
      <c r="V11" s="35">
        <v>1.0242469616438357</v>
      </c>
      <c r="W11" s="35">
        <v>1.0474265534246574</v>
      </c>
      <c r="X11" s="35">
        <v>1.0527525808219178</v>
      </c>
      <c r="Y11" s="35">
        <v>1.0977682621129445</v>
      </c>
      <c r="Z11" s="35">
        <v>1.155865687247533</v>
      </c>
      <c r="AA11" s="35">
        <v>1.1500631123821214</v>
      </c>
      <c r="AB11" s="35">
        <v>1.1166431123821214</v>
      </c>
      <c r="AC11" s="35">
        <v>1.0404839741993945</v>
      </c>
      <c r="AD11" s="35">
        <v>1.0602724198410778</v>
      </c>
      <c r="AE11" s="35">
        <v>1.071923765114057</v>
      </c>
      <c r="AF11" s="35">
        <f>I11-AC11-AD11-AE11</f>
        <v>1.0719237651140574</v>
      </c>
      <c r="AG11" s="35">
        <v>1.0867102609462815</v>
      </c>
      <c r="AH11" s="35">
        <v>1.1560450933738431</v>
      </c>
      <c r="AI11" s="35">
        <v>1.3101470490890759</v>
      </c>
      <c r="AJ11" s="35">
        <v>1.3033751831986649</v>
      </c>
      <c r="AK11" s="39">
        <v>1.5039056057521825</v>
      </c>
      <c r="AL11" s="39">
        <v>1.6044609516304031</v>
      </c>
      <c r="AM11" s="107">
        <v>1.6220923906593077</v>
      </c>
      <c r="AN11" s="35">
        <f>Y11+Z11</f>
        <v>2.2536339493604776</v>
      </c>
      <c r="AO11" s="35">
        <f>AA11+AB11</f>
        <v>2.2667062247642429</v>
      </c>
      <c r="AP11" s="35">
        <f>AC11+AD11</f>
        <v>2.1007563940404723</v>
      </c>
      <c r="AQ11" s="35">
        <f>AE11+AF11</f>
        <v>2.1438475302281144</v>
      </c>
      <c r="AR11" s="35">
        <f>AG11+AH11</f>
        <v>2.2427553543201246</v>
      </c>
      <c r="AS11" s="35">
        <f>AI11+AJ11</f>
        <v>2.6135222322877407</v>
      </c>
      <c r="AT11" s="35">
        <f>AK11+AL11</f>
        <v>3.1083665573825856</v>
      </c>
      <c r="AU11" s="35"/>
      <c r="AV11" s="25">
        <f t="shared" si="4"/>
        <v>0.42995178372864401</v>
      </c>
      <c r="AW11" s="25">
        <f t="shared" si="4"/>
        <v>0.56611018256428314</v>
      </c>
      <c r="AX11" s="25">
        <f t="shared" si="4"/>
        <v>0.50790036993703591</v>
      </c>
      <c r="AY11" s="25">
        <f t="shared" si="4"/>
        <v>0.52335667128003283</v>
      </c>
      <c r="AZ11" s="25">
        <f t="shared" si="4"/>
        <v>0.49915607148776381</v>
      </c>
      <c r="BA11" s="25">
        <f t="shared" si="4"/>
        <v>0.49759418509632208</v>
      </c>
      <c r="BB11" s="25">
        <f t="shared" si="4"/>
        <v>0.44408949234179085</v>
      </c>
      <c r="BC11" s="25">
        <f t="shared" si="4"/>
        <v>0.40888980355444404</v>
      </c>
      <c r="BD11" s="25">
        <f t="shared" si="4"/>
        <v>0.4099258629709277</v>
      </c>
      <c r="BE11" s="25"/>
      <c r="BF11" s="25">
        <f t="shared" si="5"/>
        <v>0.53007556412441548</v>
      </c>
      <c r="BG11" s="25">
        <f t="shared" si="5"/>
        <v>0.5292385519805286</v>
      </c>
      <c r="BH11" s="25">
        <f t="shared" si="5"/>
        <v>0.528827088207104</v>
      </c>
      <c r="BI11" s="25">
        <f t="shared" si="5"/>
        <v>0.50582514049723648</v>
      </c>
      <c r="BJ11" s="25">
        <f t="shared" si="5"/>
        <v>0.50275635272553298</v>
      </c>
      <c r="BK11" s="25">
        <f t="shared" si="5"/>
        <v>0.49910562553454546</v>
      </c>
      <c r="BL11" s="25">
        <f t="shared" si="5"/>
        <v>0.5031447270760635</v>
      </c>
      <c r="BM11" s="25">
        <f t="shared" si="5"/>
        <v>0.49180843629624654</v>
      </c>
      <c r="BN11" s="25">
        <f t="shared" si="5"/>
        <v>0.51466159837145042</v>
      </c>
      <c r="BO11" s="25">
        <f t="shared" si="5"/>
        <v>0.50650983852617415</v>
      </c>
      <c r="BP11" s="25">
        <f t="shared" si="6"/>
        <v>0.48543939172871886</v>
      </c>
      <c r="BQ11" s="25">
        <f t="shared" si="6"/>
        <v>0.48670640358173439</v>
      </c>
      <c r="BR11" s="25">
        <f t="shared" si="6"/>
        <v>0.49794651908917065</v>
      </c>
      <c r="BS11" s="25">
        <f t="shared" si="6"/>
        <v>0.43461120109491463</v>
      </c>
      <c r="BT11" s="25">
        <f t="shared" si="6"/>
        <v>0.43091823765348142</v>
      </c>
      <c r="BU11" s="25">
        <f t="shared" si="6"/>
        <v>0.42202798889487697</v>
      </c>
      <c r="BV11" s="25">
        <f t="shared" si="6"/>
        <v>0.41155546396664683</v>
      </c>
      <c r="BW11" s="25">
        <f t="shared" si="6"/>
        <v>0.41297831427414267</v>
      </c>
      <c r="BX11" s="25">
        <f t="shared" si="6"/>
        <v>0.41208123685273124</v>
      </c>
      <c r="BY11" s="25">
        <f t="shared" si="6"/>
        <v>0.39937501829277289</v>
      </c>
      <c r="BZ11" s="25">
        <f t="shared" si="6"/>
        <v>0.40860040721594976</v>
      </c>
      <c r="CA11" s="25">
        <f t="shared" si="6"/>
        <v>0.41719850999948754</v>
      </c>
      <c r="CB11" s="25">
        <f t="shared" si="6"/>
        <v>0.41636067911603419</v>
      </c>
      <c r="CC11" s="25">
        <f t="shared" si="6"/>
        <v>0.39864726217905733</v>
      </c>
      <c r="CD11" s="25">
        <f t="shared" si="6"/>
        <v>0.43009060234009999</v>
      </c>
      <c r="CE11" s="25">
        <f t="shared" si="6"/>
        <v>0.44171905087415086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/>
      <c r="CL11" s="28"/>
      <c r="CM11" s="37">
        <v>1.6220923906593083</v>
      </c>
    </row>
    <row r="12" spans="1:111" s="23" customFormat="1" hidden="1" outlineLevel="1" x14ac:dyDescent="0.3">
      <c r="A12" s="29" t="s">
        <v>42</v>
      </c>
      <c r="B12" s="35">
        <v>0.26884819178082187</v>
      </c>
      <c r="C12" s="35">
        <v>0.46238687671232875</v>
      </c>
      <c r="D12" s="35">
        <v>0.84872048961748636</v>
      </c>
      <c r="E12" s="35">
        <v>0.93917700000000015</v>
      </c>
      <c r="F12" s="35">
        <v>1.3519118219178081</v>
      </c>
      <c r="G12" s="35">
        <v>1.4623464383561644</v>
      </c>
      <c r="H12" s="35">
        <v>1.5718234891835936</v>
      </c>
      <c r="I12" s="35">
        <v>1.5602933129807306</v>
      </c>
      <c r="J12" s="36">
        <v>1.6571123668067944</v>
      </c>
      <c r="K12" s="142">
        <f t="shared" ref="K12" si="7">SUM(AF12:AI12)</f>
        <v>1.608613007516277</v>
      </c>
      <c r="L12" s="142">
        <f>SUM(AJ12:AM12)</f>
        <v>2.0961005673944473</v>
      </c>
      <c r="M12" s="35">
        <v>0.215532</v>
      </c>
      <c r="N12" s="35">
        <v>0.22059898999999999</v>
      </c>
      <c r="O12" s="35">
        <v>0.22435476342465729</v>
      </c>
      <c r="P12" s="35">
        <v>0.27869124657534283</v>
      </c>
      <c r="Q12" s="35">
        <v>0.28071798630136985</v>
      </c>
      <c r="R12" s="35">
        <v>0.34984830136986306</v>
      </c>
      <c r="S12" s="35">
        <v>0.36067276712328772</v>
      </c>
      <c r="T12" s="35">
        <v>0.36067276712328772</v>
      </c>
      <c r="U12" s="35">
        <v>0.33391972602739722</v>
      </c>
      <c r="V12" s="35">
        <v>0.37340665753424657</v>
      </c>
      <c r="W12" s="35">
        <v>0.37751002739726025</v>
      </c>
      <c r="X12" s="35">
        <v>0.37751002739726025</v>
      </c>
      <c r="Y12" s="35">
        <v>0.3875729151411601</v>
      </c>
      <c r="Z12" s="35">
        <v>0.39187928086495077</v>
      </c>
      <c r="AA12" s="35">
        <v>0.39618564658874134</v>
      </c>
      <c r="AB12" s="35">
        <v>0.39618564658874134</v>
      </c>
      <c r="AC12" s="35">
        <v>0.37925285758241312</v>
      </c>
      <c r="AD12" s="35">
        <v>0.38635444945509445</v>
      </c>
      <c r="AE12" s="35">
        <v>0.396250561875721</v>
      </c>
      <c r="AF12" s="35">
        <f>I12-AC12-AD12-AE12</f>
        <v>0.39843544406750214</v>
      </c>
      <c r="AG12" s="35">
        <v>0.37995937136125507</v>
      </c>
      <c r="AH12" s="35">
        <v>0.38957133393497978</v>
      </c>
      <c r="AI12" s="35">
        <v>0.44064685815254012</v>
      </c>
      <c r="AJ12" s="35">
        <v>0.44693480335801955</v>
      </c>
      <c r="AK12" s="39">
        <v>0.46591443974706853</v>
      </c>
      <c r="AL12" s="39">
        <v>0.48398639623132045</v>
      </c>
      <c r="AM12" s="107">
        <v>0.69926492805803875</v>
      </c>
      <c r="AN12" s="35">
        <f>Y12+Z12</f>
        <v>0.77945219600611093</v>
      </c>
      <c r="AO12" s="35">
        <f>AA12+AB12</f>
        <v>0.79237129317748267</v>
      </c>
      <c r="AP12" s="35">
        <f>AC12+AD12</f>
        <v>0.76560730703750757</v>
      </c>
      <c r="AQ12" s="35">
        <f>AE12+AF12</f>
        <v>0.79468600594322314</v>
      </c>
      <c r="AR12" s="35">
        <f>AG12+AH12</f>
        <v>0.7695307052962348</v>
      </c>
      <c r="AS12" s="35">
        <f>AI12+AJ12</f>
        <v>0.88758166151055962</v>
      </c>
      <c r="AT12" s="35">
        <f>AK12+AL12</f>
        <v>0.94990083597838892</v>
      </c>
      <c r="AU12" s="35"/>
      <c r="AV12" s="25">
        <f t="shared" si="4"/>
        <v>8.2446986714721171E-2</v>
      </c>
      <c r="AW12" s="25">
        <f t="shared" si="4"/>
        <v>9.0686445501742069E-2</v>
      </c>
      <c r="AX12" s="25">
        <f t="shared" si="4"/>
        <v>0.13218099458547156</v>
      </c>
      <c r="AY12" s="25">
        <f t="shared" si="4"/>
        <v>0.13773171477652837</v>
      </c>
      <c r="AZ12" s="25">
        <f t="shared" si="4"/>
        <v>0.18485206873938312</v>
      </c>
      <c r="BA12" s="25">
        <f t="shared" si="4"/>
        <v>0.17826960876913425</v>
      </c>
      <c r="BB12" s="25">
        <f t="shared" si="4"/>
        <v>0.15441985967297361</v>
      </c>
      <c r="BC12" s="25">
        <f t="shared" si="4"/>
        <v>0.15030566752867033</v>
      </c>
      <c r="BD12" s="25">
        <f t="shared" si="4"/>
        <v>0.13987940452093506</v>
      </c>
      <c r="BE12" s="25"/>
      <c r="BF12" s="25">
        <f t="shared" si="5"/>
        <v>0.1289634973934452</v>
      </c>
      <c r="BG12" s="25">
        <f t="shared" si="5"/>
        <v>0.13033875018124699</v>
      </c>
      <c r="BH12" s="25">
        <f t="shared" si="5"/>
        <v>0.13101498731371627</v>
      </c>
      <c r="BI12" s="25">
        <f t="shared" si="5"/>
        <v>0.15992083836274643</v>
      </c>
      <c r="BJ12" s="25">
        <f t="shared" si="5"/>
        <v>0.16411103887446687</v>
      </c>
      <c r="BK12" s="25">
        <f t="shared" si="5"/>
        <v>0.18923771829963504</v>
      </c>
      <c r="BL12" s="25">
        <f t="shared" si="5"/>
        <v>0.18999957660486663</v>
      </c>
      <c r="BM12" s="25">
        <f t="shared" si="5"/>
        <v>0.19433462257461045</v>
      </c>
      <c r="BN12" s="25">
        <f t="shared" si="5"/>
        <v>0.17951346327777004</v>
      </c>
      <c r="BO12" s="25">
        <f t="shared" si="5"/>
        <v>0.18465677995151114</v>
      </c>
      <c r="BP12" s="25">
        <f t="shared" si="6"/>
        <v>0.17496046617496794</v>
      </c>
      <c r="BQ12" s="25">
        <f t="shared" si="6"/>
        <v>0.17452965786805624</v>
      </c>
      <c r="BR12" s="25">
        <f t="shared" si="6"/>
        <v>0.17580266313795764</v>
      </c>
      <c r="BS12" s="25">
        <f t="shared" si="6"/>
        <v>0.14734854301843639</v>
      </c>
      <c r="BT12" s="25">
        <f t="shared" si="6"/>
        <v>0.14844717544066449</v>
      </c>
      <c r="BU12" s="25">
        <f t="shared" si="6"/>
        <v>0.14973578380130259</v>
      </c>
      <c r="BV12" s="25">
        <f t="shared" si="6"/>
        <v>0.15001056203975263</v>
      </c>
      <c r="BW12" s="25">
        <f t="shared" si="6"/>
        <v>0.15048586218265952</v>
      </c>
      <c r="BX12" s="25">
        <f t="shared" si="6"/>
        <v>0.15233118898521891</v>
      </c>
      <c r="BY12" s="25">
        <f t="shared" si="6"/>
        <v>0.14844820867089939</v>
      </c>
      <c r="BZ12" s="25">
        <f t="shared" si="6"/>
        <v>0.14286379676633928</v>
      </c>
      <c r="CA12" s="25">
        <f t="shared" si="6"/>
        <v>0.14059017333126442</v>
      </c>
      <c r="CB12" s="25">
        <f t="shared" si="6"/>
        <v>0.14003620833119515</v>
      </c>
      <c r="CC12" s="25">
        <f t="shared" si="6"/>
        <v>0.13669842577020486</v>
      </c>
      <c r="CD12" s="25">
        <f t="shared" si="6"/>
        <v>0.13324335068858503</v>
      </c>
      <c r="CE12" s="25">
        <f t="shared" si="6"/>
        <v>0.13324475822366191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/>
      <c r="CL12" s="28"/>
      <c r="CM12" s="37">
        <v>0.48930492805803832</v>
      </c>
    </row>
    <row r="13" spans="1:111" s="23" customFormat="1" hidden="1" outlineLevel="1" x14ac:dyDescent="0.3">
      <c r="A13" s="29" t="s">
        <v>43</v>
      </c>
      <c r="B13" s="35">
        <v>0.35</v>
      </c>
      <c r="C13" s="35">
        <v>0.37684131506849311</v>
      </c>
      <c r="D13" s="35">
        <v>0.92699945464480904</v>
      </c>
      <c r="E13" s="35">
        <v>0.92700000000000005</v>
      </c>
      <c r="F13" s="35">
        <v>0.92700000000000005</v>
      </c>
      <c r="G13" s="35">
        <v>1.2821108219178081</v>
      </c>
      <c r="H13" s="35">
        <v>2.7137310236339007</v>
      </c>
      <c r="I13" s="35">
        <v>3.2029043561643835</v>
      </c>
      <c r="J13" s="36">
        <v>3.8341742770167442</v>
      </c>
      <c r="K13" s="142">
        <v>3.654693382122975</v>
      </c>
      <c r="L13" s="142">
        <f>SUM(AJ13:AM13)</f>
        <v>4.271602346948562</v>
      </c>
      <c r="M13" s="35">
        <v>0.22857533835616439</v>
      </c>
      <c r="N13" s="35">
        <v>0.23111506767123285</v>
      </c>
      <c r="O13" s="35">
        <v>0.23365479945205442</v>
      </c>
      <c r="P13" s="35">
        <v>0.23365479452054833</v>
      </c>
      <c r="Q13" s="35">
        <v>0.22857534246575351</v>
      </c>
      <c r="R13" s="35">
        <v>0.23111506849315069</v>
      </c>
      <c r="S13" s="35">
        <v>0.23365479452054791</v>
      </c>
      <c r="T13" s="35">
        <v>0.23365479452054791</v>
      </c>
      <c r="U13" s="35">
        <v>0.22939643835616438</v>
      </c>
      <c r="V13" s="35">
        <v>0.28126035616438361</v>
      </c>
      <c r="W13" s="35">
        <v>0.38572701369863016</v>
      </c>
      <c r="X13" s="35">
        <v>0.38572701369863016</v>
      </c>
      <c r="Y13" s="35">
        <v>0.38070157157910584</v>
      </c>
      <c r="Z13" s="35">
        <v>0.76948501369862998</v>
      </c>
      <c r="AA13" s="35">
        <v>0.77654619178082174</v>
      </c>
      <c r="AB13" s="35">
        <v>0.78699824657534234</v>
      </c>
      <c r="AC13" s="35">
        <v>0.76988958904109595</v>
      </c>
      <c r="AD13" s="35">
        <v>0.77844391780821909</v>
      </c>
      <c r="AE13" s="35">
        <v>0.78699824657534234</v>
      </c>
      <c r="AF13" s="35">
        <f>I13-AC13-AD13-AE13</f>
        <v>0.86757260273972625</v>
      </c>
      <c r="AG13" s="35">
        <v>0.85434209044848941</v>
      </c>
      <c r="AH13" s="35">
        <v>0.88301286253414235</v>
      </c>
      <c r="AI13" s="35">
        <v>1.0497658264006169</v>
      </c>
      <c r="AJ13" s="35">
        <v>1.0470534976334946</v>
      </c>
      <c r="AK13" s="39">
        <v>1.0630380821917806</v>
      </c>
      <c r="AL13" s="39">
        <v>1.0748496164383563</v>
      </c>
      <c r="AM13" s="107">
        <v>1.0866611506849306</v>
      </c>
      <c r="AN13" s="35">
        <f>Y13+Z13</f>
        <v>1.1501865852777358</v>
      </c>
      <c r="AO13" s="35">
        <f>AA13+AB13</f>
        <v>1.5635444383561641</v>
      </c>
      <c r="AP13" s="35">
        <f>AC13+AD13</f>
        <v>1.5483335068493149</v>
      </c>
      <c r="AQ13" s="35">
        <f>AE13+AF13</f>
        <v>1.6545708493150686</v>
      </c>
      <c r="AR13" s="35">
        <f>AG13+AH13</f>
        <v>1.7373549529826318</v>
      </c>
      <c r="AS13" s="35">
        <f>AI13+AJ13</f>
        <v>2.0968193240341115</v>
      </c>
      <c r="AT13" s="35">
        <f>AK13+AL13</f>
        <v>2.1378876986301369</v>
      </c>
      <c r="AU13" s="35"/>
      <c r="AV13" s="25">
        <f t="shared" si="4"/>
        <v>0.10733360399045418</v>
      </c>
      <c r="AW13" s="25">
        <f t="shared" si="4"/>
        <v>7.3908670645566596E-2</v>
      </c>
      <c r="AX13" s="25">
        <f t="shared" si="4"/>
        <v>0.14437227732108243</v>
      </c>
      <c r="AY13" s="25">
        <f t="shared" si="4"/>
        <v>0.13594593947449926</v>
      </c>
      <c r="AZ13" s="25">
        <f t="shared" si="4"/>
        <v>0.12675225184311331</v>
      </c>
      <c r="BA13" s="25">
        <f t="shared" si="4"/>
        <v>0.15629770663570564</v>
      </c>
      <c r="BB13" s="25">
        <f t="shared" si="4"/>
        <v>0.26660370375136649</v>
      </c>
      <c r="BC13" s="25">
        <f t="shared" si="4"/>
        <v>0.30854113984767118</v>
      </c>
      <c r="BD13" s="25">
        <f t="shared" si="4"/>
        <v>0.32364854999668202</v>
      </c>
      <c r="BE13" s="25"/>
      <c r="BF13" s="25">
        <f t="shared" si="5"/>
        <v>0.13676797437179194</v>
      </c>
      <c r="BG13" s="25">
        <f t="shared" si="5"/>
        <v>0.13655207155899859</v>
      </c>
      <c r="BH13" s="25">
        <f t="shared" si="5"/>
        <v>0.13644586867120398</v>
      </c>
      <c r="BI13" s="25">
        <f t="shared" si="5"/>
        <v>0.13407766152102502</v>
      </c>
      <c r="BJ13" s="25">
        <f t="shared" si="5"/>
        <v>0.13362783556330607</v>
      </c>
      <c r="BK13" s="25">
        <f t="shared" si="5"/>
        <v>0.12501329306175452</v>
      </c>
      <c r="BL13" s="25">
        <f t="shared" si="5"/>
        <v>0.1230875077835473</v>
      </c>
      <c r="BM13" s="25">
        <f t="shared" si="5"/>
        <v>0.12589588248667918</v>
      </c>
      <c r="BN13" s="25">
        <f t="shared" si="5"/>
        <v>0.12332230144894724</v>
      </c>
      <c r="BO13" s="25">
        <f t="shared" si="5"/>
        <v>0.13908866017625013</v>
      </c>
      <c r="BP13" s="25">
        <f t="shared" si="6"/>
        <v>0.17876870343889667</v>
      </c>
      <c r="BQ13" s="25">
        <f t="shared" si="6"/>
        <v>0.17832851804078342</v>
      </c>
      <c r="BR13" s="25">
        <f t="shared" si="6"/>
        <v>0.17268582898791127</v>
      </c>
      <c r="BS13" s="25">
        <f t="shared" si="6"/>
        <v>0.28933016155576874</v>
      </c>
      <c r="BT13" s="25">
        <f t="shared" si="6"/>
        <v>0.29096482863936096</v>
      </c>
      <c r="BU13" s="25">
        <f t="shared" si="6"/>
        <v>0.29744085964713107</v>
      </c>
      <c r="BV13" s="25">
        <f t="shared" si="6"/>
        <v>0.3045239281697758</v>
      </c>
      <c r="BW13" s="25">
        <f t="shared" si="6"/>
        <v>0.30320552616240237</v>
      </c>
      <c r="BX13" s="25">
        <f t="shared" si="6"/>
        <v>0.30254689876680757</v>
      </c>
      <c r="BY13" s="25">
        <f t="shared" si="6"/>
        <v>0.3232383079524494</v>
      </c>
      <c r="BZ13" s="25">
        <f t="shared" si="6"/>
        <v>0.3212305419431708</v>
      </c>
      <c r="CA13" s="25">
        <f t="shared" si="6"/>
        <v>0.31866546787072053</v>
      </c>
      <c r="CB13" s="25">
        <f t="shared" si="6"/>
        <v>0.33361233206368801</v>
      </c>
      <c r="CC13" s="25">
        <f t="shared" si="6"/>
        <v>0.32024931544440527</v>
      </c>
      <c r="CD13" s="25">
        <f t="shared" si="6"/>
        <v>0.3040102299849175</v>
      </c>
      <c r="CE13" s="25">
        <f t="shared" si="6"/>
        <v>0.29591343555175814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/>
      <c r="CL13" s="28"/>
      <c r="CM13" s="37">
        <v>1086661.1506849311</v>
      </c>
    </row>
    <row r="14" spans="1:111" s="23" customFormat="1" hidden="1" outlineLevel="1" x14ac:dyDescent="0.3">
      <c r="A14" s="29" t="s">
        <v>44</v>
      </c>
      <c r="B14" s="35">
        <v>1.24</v>
      </c>
      <c r="C14" s="35">
        <v>1.3730644657534248</v>
      </c>
      <c r="D14" s="35">
        <v>1.3840008633879781</v>
      </c>
      <c r="E14" s="35">
        <v>1.3839999999999999</v>
      </c>
      <c r="F14" s="35">
        <v>1.3839999999999999</v>
      </c>
      <c r="G14" s="35">
        <v>1.3767799999999999</v>
      </c>
      <c r="H14" s="35">
        <v>1.373</v>
      </c>
      <c r="I14" s="35">
        <v>1.373</v>
      </c>
      <c r="J14" s="36">
        <v>1.4991573972602741</v>
      </c>
      <c r="K14" s="142">
        <v>1.3730972328767124</v>
      </c>
      <c r="L14" s="142">
        <f>SUM(AJ14:AM14)</f>
        <v>1.879173397260274</v>
      </c>
      <c r="M14" s="35">
        <v>0.34126027000000003</v>
      </c>
      <c r="N14" s="35">
        <v>0.34505206000000005</v>
      </c>
      <c r="O14" s="35">
        <v>0.34884383095890398</v>
      </c>
      <c r="P14" s="35">
        <v>0.34884383904109606</v>
      </c>
      <c r="Q14" s="35">
        <v>0.34126027397260272</v>
      </c>
      <c r="R14" s="35">
        <v>0.34505205479452056</v>
      </c>
      <c r="S14" s="35">
        <v>0.34884383561643834</v>
      </c>
      <c r="T14" s="35">
        <v>0.34884383561643834</v>
      </c>
      <c r="U14" s="35">
        <v>0.33948</v>
      </c>
      <c r="V14" s="35">
        <v>0.343252</v>
      </c>
      <c r="W14" s="35">
        <v>0.347024</v>
      </c>
      <c r="X14" s="35">
        <v>0.347024</v>
      </c>
      <c r="Y14" s="35">
        <v>0.33854794520547943</v>
      </c>
      <c r="Z14" s="35">
        <v>0.34230958904109593</v>
      </c>
      <c r="AA14" s="35">
        <v>0.34607123287671232</v>
      </c>
      <c r="AB14" s="35">
        <v>0.34607123287671232</v>
      </c>
      <c r="AC14" s="35">
        <v>0.33854794520547943</v>
      </c>
      <c r="AD14" s="35">
        <v>0.34230958904109593</v>
      </c>
      <c r="AE14" s="35">
        <v>0.34607123287671232</v>
      </c>
      <c r="AF14" s="35">
        <f>I14-AC14-AD14-AE14</f>
        <v>0.34607123287671243</v>
      </c>
      <c r="AG14" s="35">
        <v>0.33857999999999999</v>
      </c>
      <c r="AH14" s="35">
        <v>0.34234199999999998</v>
      </c>
      <c r="AI14" s="35">
        <v>0.34610400000000002</v>
      </c>
      <c r="AJ14" s="35">
        <v>0.47213139726027398</v>
      </c>
      <c r="AK14" s="39">
        <v>0.46385999999999999</v>
      </c>
      <c r="AL14" s="39">
        <v>0.46901399999999999</v>
      </c>
      <c r="AM14" s="107">
        <v>0.47416799999999987</v>
      </c>
      <c r="AN14" s="35">
        <f>Y14+Z14</f>
        <v>0.68085753424657536</v>
      </c>
      <c r="AO14" s="35">
        <f>AA14+AB14</f>
        <v>0.69214246575342464</v>
      </c>
      <c r="AP14" s="35">
        <f>AC14+AD14</f>
        <v>0.68085753424657536</v>
      </c>
      <c r="AQ14" s="35">
        <f>AE14+AF14</f>
        <v>0.69214246575342475</v>
      </c>
      <c r="AR14" s="35">
        <f>AG14+AH14</f>
        <v>0.68092200000000003</v>
      </c>
      <c r="AS14" s="35">
        <f>AI14+AJ14</f>
        <v>0.81823539726027406</v>
      </c>
      <c r="AT14" s="35">
        <f>AK14+AL14</f>
        <v>0.93287399999999998</v>
      </c>
      <c r="AU14" s="35"/>
      <c r="AV14" s="25">
        <f t="shared" si="4"/>
        <v>0.38026762556618054</v>
      </c>
      <c r="AW14" s="30">
        <f t="shared" si="4"/>
        <v>0.2692947012884081</v>
      </c>
      <c r="AX14" s="30">
        <f t="shared" si="4"/>
        <v>0.21554635815640991</v>
      </c>
      <c r="AY14" s="30">
        <f t="shared" si="4"/>
        <v>0.20296567446893954</v>
      </c>
      <c r="AZ14" s="30">
        <f t="shared" si="4"/>
        <v>0.18923960792973979</v>
      </c>
      <c r="BA14" s="30">
        <f t="shared" si="4"/>
        <v>0.167838499498838</v>
      </c>
      <c r="BB14" s="30">
        <f t="shared" si="4"/>
        <v>0.13488694423386899</v>
      </c>
      <c r="BC14" s="30">
        <f t="shared" si="4"/>
        <v>0.1322633890692147</v>
      </c>
      <c r="BD14" s="30">
        <f t="shared" si="4"/>
        <v>0.12654618251145516</v>
      </c>
      <c r="BE14" s="30"/>
      <c r="BF14" s="25">
        <f t="shared" si="5"/>
        <v>0.20419296411034746</v>
      </c>
      <c r="BG14" s="25">
        <f t="shared" si="5"/>
        <v>0.20387062627922575</v>
      </c>
      <c r="BH14" s="25">
        <f t="shared" si="5"/>
        <v>0.20371205580797574</v>
      </c>
      <c r="BI14" s="25">
        <f t="shared" si="5"/>
        <v>0.20017635961899219</v>
      </c>
      <c r="BJ14" s="25">
        <f t="shared" si="5"/>
        <v>0.19950477283669418</v>
      </c>
      <c r="BK14" s="25">
        <f t="shared" si="5"/>
        <v>0.18664336310406501</v>
      </c>
      <c r="BL14" s="25">
        <f t="shared" si="5"/>
        <v>0.18376818853552263</v>
      </c>
      <c r="BM14" s="25">
        <f t="shared" si="5"/>
        <v>0.18796105864246387</v>
      </c>
      <c r="BN14" s="25">
        <f t="shared" si="5"/>
        <v>0.18250263690183222</v>
      </c>
      <c r="BO14" s="25">
        <f t="shared" si="5"/>
        <v>0.16974472134606472</v>
      </c>
      <c r="BP14" s="25">
        <f t="shared" si="6"/>
        <v>0.16083143865741645</v>
      </c>
      <c r="BQ14" s="25">
        <f t="shared" si="6"/>
        <v>0.16043542050942594</v>
      </c>
      <c r="BR14" s="25">
        <f t="shared" si="6"/>
        <v>0.15356498878496036</v>
      </c>
      <c r="BS14" s="25">
        <f t="shared" si="6"/>
        <v>0.12871009433087993</v>
      </c>
      <c r="BT14" s="25">
        <f t="shared" si="6"/>
        <v>0.12966975826649313</v>
      </c>
      <c r="BU14" s="25">
        <f t="shared" si="6"/>
        <v>0.13079536765668942</v>
      </c>
      <c r="BV14" s="25">
        <f t="shared" si="6"/>
        <v>0.13391004582382454</v>
      </c>
      <c r="BW14" s="25">
        <f t="shared" si="6"/>
        <v>0.1333302973807953</v>
      </c>
      <c r="BX14" s="25">
        <f t="shared" si="6"/>
        <v>0.13304067539524228</v>
      </c>
      <c r="BY14" s="25">
        <f t="shared" si="6"/>
        <v>0.12893846508387943</v>
      </c>
      <c r="BZ14" s="25">
        <f t="shared" si="6"/>
        <v>0.12730525407454021</v>
      </c>
      <c r="CA14" s="25">
        <f t="shared" si="6"/>
        <v>0.1235458487985276</v>
      </c>
      <c r="CB14" s="25">
        <f t="shared" si="6"/>
        <v>0.10999078048908263</v>
      </c>
      <c r="CC14" s="25">
        <f t="shared" si="6"/>
        <v>0.14440499660633244</v>
      </c>
      <c r="CD14" s="25">
        <f t="shared" si="6"/>
        <v>0.1326558169863975</v>
      </c>
      <c r="CE14" s="25">
        <f t="shared" si="6"/>
        <v>0.12912275535042897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/>
      <c r="CL14" s="28"/>
      <c r="CM14" s="37">
        <v>0.47416799999999998</v>
      </c>
    </row>
    <row r="15" spans="1:111" s="28" customFormat="1" hidden="1" outlineLevel="1" x14ac:dyDescent="0.3">
      <c r="A15" s="29"/>
      <c r="B15" s="41">
        <f t="shared" ref="B15:H15" si="8">B10-SUM(B11:B14)</f>
        <v>0</v>
      </c>
      <c r="C15" s="41">
        <f t="shared" si="8"/>
        <v>0</v>
      </c>
      <c r="D15" s="41">
        <f t="shared" si="8"/>
        <v>0</v>
      </c>
      <c r="E15" s="41">
        <f t="shared" si="8"/>
        <v>0</v>
      </c>
      <c r="F15" s="41">
        <f t="shared" si="8"/>
        <v>0</v>
      </c>
      <c r="G15" s="41">
        <f t="shared" si="8"/>
        <v>0</v>
      </c>
      <c r="H15" s="41">
        <f t="shared" si="8"/>
        <v>0</v>
      </c>
      <c r="I15" s="41">
        <f t="shared" ref="I15" si="9">I10-SUM(I11:I14)</f>
        <v>0</v>
      </c>
      <c r="J15" s="42">
        <f>J10-SUM(J11:J14)</f>
        <v>0</v>
      </c>
      <c r="K15" s="143"/>
      <c r="L15" s="143"/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f t="shared" ref="AC15:AM15" si="10">AC10-SUM(AC11:AC14)</f>
        <v>0</v>
      </c>
      <c r="AD15" s="45">
        <f t="shared" si="10"/>
        <v>0</v>
      </c>
      <c r="AE15" s="45">
        <f t="shared" si="10"/>
        <v>0</v>
      </c>
      <c r="AF15" s="45">
        <f>AF10-SUM(AF11:AF14)</f>
        <v>0</v>
      </c>
      <c r="AG15" s="45">
        <f t="shared" si="10"/>
        <v>0</v>
      </c>
      <c r="AH15" s="45">
        <f t="shared" si="10"/>
        <v>0</v>
      </c>
      <c r="AI15" s="45">
        <f t="shared" si="10"/>
        <v>0</v>
      </c>
      <c r="AJ15" s="45">
        <f t="shared" si="10"/>
        <v>0</v>
      </c>
      <c r="AK15" s="46">
        <f t="shared" si="10"/>
        <v>0</v>
      </c>
      <c r="AL15" s="46">
        <f t="shared" si="10"/>
        <v>0</v>
      </c>
      <c r="AM15" s="157">
        <f t="shared" si="10"/>
        <v>0</v>
      </c>
      <c r="AN15" s="41"/>
      <c r="AO15" s="41"/>
      <c r="AP15" s="41"/>
      <c r="AQ15" s="41"/>
      <c r="AR15" s="41"/>
      <c r="AS15" s="41"/>
      <c r="AT15" s="41"/>
      <c r="AU15" s="35"/>
      <c r="AV15" s="41">
        <f t="shared" ref="AV15:BN15" si="11">AV10-SUM(AV11:AV14)</f>
        <v>0</v>
      </c>
      <c r="AW15" s="41">
        <f t="shared" si="11"/>
        <v>0</v>
      </c>
      <c r="AX15" s="41">
        <f t="shared" si="11"/>
        <v>0</v>
      </c>
      <c r="AY15" s="41">
        <f t="shared" si="11"/>
        <v>0</v>
      </c>
      <c r="AZ15" s="41">
        <f t="shared" si="11"/>
        <v>0</v>
      </c>
      <c r="BA15" s="41">
        <f t="shared" si="11"/>
        <v>0</v>
      </c>
      <c r="BB15" s="41">
        <f t="shared" si="11"/>
        <v>0</v>
      </c>
      <c r="BC15" s="41">
        <f t="shared" si="11"/>
        <v>0</v>
      </c>
      <c r="BD15" s="41">
        <f t="shared" si="11"/>
        <v>0</v>
      </c>
      <c r="BE15" s="41"/>
      <c r="BF15" s="41">
        <f t="shared" si="11"/>
        <v>0</v>
      </c>
      <c r="BG15" s="41">
        <f t="shared" si="11"/>
        <v>0</v>
      </c>
      <c r="BH15" s="41">
        <f t="shared" si="11"/>
        <v>0</v>
      </c>
      <c r="BI15" s="41">
        <f t="shared" si="11"/>
        <v>0</v>
      </c>
      <c r="BJ15" s="41">
        <f t="shared" si="11"/>
        <v>0</v>
      </c>
      <c r="BK15" s="41">
        <f t="shared" si="11"/>
        <v>0</v>
      </c>
      <c r="BL15" s="41">
        <f t="shared" si="11"/>
        <v>0</v>
      </c>
      <c r="BM15" s="41">
        <f t="shared" si="11"/>
        <v>0</v>
      </c>
      <c r="BN15" s="41">
        <f t="shared" si="11"/>
        <v>0</v>
      </c>
      <c r="BO15" s="41">
        <f>BO10-SUM(BO11:BO14)</f>
        <v>0</v>
      </c>
      <c r="BP15" s="41">
        <f>BP10-SUM(BP11:BP14)</f>
        <v>0</v>
      </c>
      <c r="BQ15" s="41">
        <f>BQ10-SUM(BQ11:BQ14)</f>
        <v>0</v>
      </c>
      <c r="BR15" s="41">
        <f t="shared" ref="BR15:CE15" si="12">BR10-SUM(BR11:BR14)</f>
        <v>0</v>
      </c>
      <c r="BS15" s="41">
        <f t="shared" si="12"/>
        <v>0</v>
      </c>
      <c r="BT15" s="41">
        <f t="shared" si="12"/>
        <v>0</v>
      </c>
      <c r="BU15" s="41">
        <f t="shared" si="12"/>
        <v>0</v>
      </c>
      <c r="BV15" s="47">
        <f t="shared" si="12"/>
        <v>0</v>
      </c>
      <c r="BW15" s="41">
        <f t="shared" si="12"/>
        <v>0</v>
      </c>
      <c r="BX15" s="41">
        <f t="shared" si="12"/>
        <v>0</v>
      </c>
      <c r="BY15" s="41">
        <f t="shared" si="12"/>
        <v>0</v>
      </c>
      <c r="BZ15" s="41">
        <f t="shared" si="12"/>
        <v>0</v>
      </c>
      <c r="CA15" s="41">
        <f t="shared" si="12"/>
        <v>0</v>
      </c>
      <c r="CB15" s="41">
        <f t="shared" si="12"/>
        <v>0</v>
      </c>
      <c r="CC15" s="41">
        <f t="shared" si="12"/>
        <v>0</v>
      </c>
      <c r="CD15" s="41">
        <f t="shared" si="12"/>
        <v>0</v>
      </c>
      <c r="CE15" s="41">
        <f t="shared" si="12"/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M15" s="48"/>
    </row>
    <row r="16" spans="1:111" s="23" customFormat="1" collapsed="1" x14ac:dyDescent="0.3">
      <c r="A16" s="24" t="s">
        <v>46</v>
      </c>
      <c r="B16" s="35">
        <v>3.1855025630235287</v>
      </c>
      <c r="C16" s="35">
        <v>4.3613119999999999</v>
      </c>
      <c r="D16" s="35">
        <v>5.2548755522423596</v>
      </c>
      <c r="E16" s="35">
        <v>5.8039158392465975</v>
      </c>
      <c r="F16" s="35">
        <v>6.24941747</v>
      </c>
      <c r="G16" s="35">
        <v>7.0235972752636497</v>
      </c>
      <c r="H16" s="35">
        <v>8.728926665510043</v>
      </c>
      <c r="I16" s="35">
        <f>'[1]Historical Financials in THB'!J6</f>
        <v>9.1032677084520284</v>
      </c>
      <c r="J16" s="36">
        <v>10.419398600419296</v>
      </c>
      <c r="K16" s="142">
        <f>SUM(AF16:AI16)</f>
        <v>9.9069598280693434</v>
      </c>
      <c r="L16" s="142">
        <f>SUM(AJ16:AM16)</f>
        <v>12.277152947344794</v>
      </c>
      <c r="M16" s="35">
        <v>1.4233449846048198</v>
      </c>
      <c r="N16" s="35">
        <v>1.445737068888586</v>
      </c>
      <c r="O16" s="35">
        <v>1.4709999588757243</v>
      </c>
      <c r="P16" s="35">
        <v>1.4638338268774662</v>
      </c>
      <c r="Q16" s="35">
        <v>1.5054495400000001</v>
      </c>
      <c r="R16" s="35">
        <v>1.58684508</v>
      </c>
      <c r="S16" s="35">
        <v>1.6325157000000001</v>
      </c>
      <c r="T16" s="35">
        <v>1.5246071499999998</v>
      </c>
      <c r="U16" s="35">
        <v>1.6267209389142077</v>
      </c>
      <c r="V16" s="35">
        <v>1.8145852072488728</v>
      </c>
      <c r="W16" s="35">
        <v>1.8015288626199988</v>
      </c>
      <c r="X16" s="35">
        <v>1.7807622664805691</v>
      </c>
      <c r="Y16" s="35">
        <v>1.7647709200019872</v>
      </c>
      <c r="Z16" s="35">
        <v>2.3193589555325862</v>
      </c>
      <c r="AA16" s="35">
        <v>2.3795751199698389</v>
      </c>
      <c r="AB16" s="35">
        <v>2.2652216700056336</v>
      </c>
      <c r="AC16" s="35">
        <v>2.1881375496729887</v>
      </c>
      <c r="AD16" s="35">
        <v>2.2228976203174389</v>
      </c>
      <c r="AE16" s="35">
        <v>2.3866285300104808</v>
      </c>
      <c r="AF16" s="35">
        <f>'[1]Historical Financials in THB'!AG6</f>
        <v>2.3056040084511196</v>
      </c>
      <c r="AG16" s="35">
        <v>2.325123570352289</v>
      </c>
      <c r="AH16" s="35">
        <v>2.5462493404533282</v>
      </c>
      <c r="AI16" s="35">
        <v>2.7299829088126062</v>
      </c>
      <c r="AJ16" s="35">
        <v>2.8180427808010728</v>
      </c>
      <c r="AK16" s="39">
        <v>2.9662154634429303</v>
      </c>
      <c r="AL16" s="39">
        <v>3.1478780257755492</v>
      </c>
      <c r="AM16" s="107">
        <f>'[1]Historical Financials in USD'!AN6</f>
        <v>3.3450166773252423</v>
      </c>
      <c r="AN16" s="35">
        <f>Y16+Z16</f>
        <v>4.0841298755345736</v>
      </c>
      <c r="AO16" s="35">
        <f>AA16+AB16</f>
        <v>4.644796789975473</v>
      </c>
      <c r="AP16" s="35">
        <f>AC16+AD16</f>
        <v>4.4110351699904271</v>
      </c>
      <c r="AQ16" s="35">
        <f>AE16+AF16</f>
        <v>4.6922325384616004</v>
      </c>
      <c r="AR16" s="35">
        <f>AG16+AH16</f>
        <v>4.8713729108056167</v>
      </c>
      <c r="AS16" s="35">
        <f>AI16+AJ16</f>
        <v>5.548025689613679</v>
      </c>
      <c r="AT16" s="35">
        <f>AK16+AL16</f>
        <v>6.1140934892184795</v>
      </c>
      <c r="AU16" s="35"/>
      <c r="AV16" s="25">
        <f t="shared" ref="AV16:BD20" si="13">B16/B$16</f>
        <v>1</v>
      </c>
      <c r="AW16" s="25">
        <f t="shared" si="13"/>
        <v>1</v>
      </c>
      <c r="AX16" s="25">
        <f t="shared" si="13"/>
        <v>1</v>
      </c>
      <c r="AY16" s="25">
        <f t="shared" si="13"/>
        <v>1</v>
      </c>
      <c r="AZ16" s="25">
        <f t="shared" si="13"/>
        <v>1</v>
      </c>
      <c r="BA16" s="25">
        <f t="shared" si="13"/>
        <v>1</v>
      </c>
      <c r="BB16" s="25">
        <f t="shared" si="13"/>
        <v>1</v>
      </c>
      <c r="BC16" s="25">
        <f t="shared" si="13"/>
        <v>1</v>
      </c>
      <c r="BD16" s="25">
        <f t="shared" si="13"/>
        <v>1</v>
      </c>
      <c r="BE16" s="25"/>
      <c r="BF16" s="25">
        <f t="shared" ref="BF16:BU20" si="14">M16/M$16</f>
        <v>1</v>
      </c>
      <c r="BG16" s="25">
        <f t="shared" si="14"/>
        <v>1</v>
      </c>
      <c r="BH16" s="25">
        <f t="shared" si="14"/>
        <v>1</v>
      </c>
      <c r="BI16" s="25">
        <f t="shared" si="14"/>
        <v>1</v>
      </c>
      <c r="BJ16" s="25">
        <f t="shared" si="14"/>
        <v>1</v>
      </c>
      <c r="BK16" s="25">
        <f t="shared" si="14"/>
        <v>1</v>
      </c>
      <c r="BL16" s="25">
        <f t="shared" si="14"/>
        <v>1</v>
      </c>
      <c r="BM16" s="25">
        <f t="shared" si="14"/>
        <v>1</v>
      </c>
      <c r="BN16" s="25">
        <f t="shared" si="14"/>
        <v>1</v>
      </c>
      <c r="BO16" s="25">
        <f t="shared" si="14"/>
        <v>1</v>
      </c>
      <c r="BP16" s="25">
        <f t="shared" si="14"/>
        <v>1</v>
      </c>
      <c r="BQ16" s="25">
        <f t="shared" si="14"/>
        <v>1</v>
      </c>
      <c r="BR16" s="25">
        <f t="shared" si="14"/>
        <v>1</v>
      </c>
      <c r="BS16" s="25">
        <f t="shared" si="14"/>
        <v>1</v>
      </c>
      <c r="BT16" s="25">
        <f t="shared" si="14"/>
        <v>1</v>
      </c>
      <c r="BU16" s="25">
        <f t="shared" si="14"/>
        <v>1</v>
      </c>
      <c r="BV16" s="25">
        <f t="shared" ref="BP16:CE20" si="15">AC16/AC$16</f>
        <v>1</v>
      </c>
      <c r="BW16" s="25">
        <f t="shared" si="15"/>
        <v>1</v>
      </c>
      <c r="BX16" s="25">
        <f t="shared" si="15"/>
        <v>1</v>
      </c>
      <c r="BY16" s="25">
        <f t="shared" si="15"/>
        <v>1</v>
      </c>
      <c r="BZ16" s="25">
        <f t="shared" si="15"/>
        <v>1</v>
      </c>
      <c r="CA16" s="25">
        <f t="shared" si="15"/>
        <v>1</v>
      </c>
      <c r="CB16" s="25">
        <f t="shared" si="15"/>
        <v>1</v>
      </c>
      <c r="CC16" s="25">
        <f t="shared" si="15"/>
        <v>1</v>
      </c>
      <c r="CD16" s="25">
        <f t="shared" si="15"/>
        <v>1</v>
      </c>
      <c r="CE16" s="25">
        <f t="shared" si="15"/>
        <v>1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/>
      <c r="CL16" s="28"/>
      <c r="CM16" s="37">
        <f>'[1]Historical Financials in USD'!BH6</f>
        <v>3.2194926773252437</v>
      </c>
    </row>
    <row r="17" spans="1:93" s="23" customFormat="1" x14ac:dyDescent="0.3">
      <c r="A17" s="29" t="s">
        <v>41</v>
      </c>
      <c r="B17" s="35">
        <v>1.3067274311385284</v>
      </c>
      <c r="C17" s="35">
        <v>2.3221280000000002</v>
      </c>
      <c r="D17" s="35">
        <v>2.5550665591601005</v>
      </c>
      <c r="E17" s="35">
        <v>2.8969894199999997</v>
      </c>
      <c r="F17" s="35">
        <v>3.0975576999999999</v>
      </c>
      <c r="G17" s="35">
        <v>3.4135763212479397</v>
      </c>
      <c r="H17" s="35">
        <v>3.7990538276500643</v>
      </c>
      <c r="I17" s="35">
        <v>3.7336394193532914</v>
      </c>
      <c r="J17" s="36">
        <v>4.2661662418739343</v>
      </c>
      <c r="K17" s="142">
        <f>SUM(AF17:AI17)</f>
        <v>4.0906194095468411</v>
      </c>
      <c r="L17" s="142">
        <f>SUM(AJ17:AM17)</f>
        <v>5.2574511404090361</v>
      </c>
      <c r="M17" s="35">
        <v>0.71152800074072164</v>
      </c>
      <c r="N17" s="35">
        <v>0.76532773666297471</v>
      </c>
      <c r="O17" s="35">
        <v>0.73665707770319144</v>
      </c>
      <c r="P17" s="35">
        <v>0.68347660489311224</v>
      </c>
      <c r="Q17" s="35">
        <v>0.74577512000000001</v>
      </c>
      <c r="R17" s="35">
        <v>0.78311755000000005</v>
      </c>
      <c r="S17" s="35">
        <v>0.80697743999999993</v>
      </c>
      <c r="T17" s="35">
        <v>0.76168758999999997</v>
      </c>
      <c r="U17" s="35">
        <v>0.79258818312648271</v>
      </c>
      <c r="V17" s="35">
        <v>0.88356465373400994</v>
      </c>
      <c r="W17" s="35">
        <v>0.87562451937526775</v>
      </c>
      <c r="X17" s="35">
        <v>0.86179896501217901</v>
      </c>
      <c r="Y17" s="35">
        <v>0.90334796000033335</v>
      </c>
      <c r="Z17" s="35">
        <v>0.9870720176590746</v>
      </c>
      <c r="AA17" s="35">
        <v>0.98710848999482281</v>
      </c>
      <c r="AB17" s="35">
        <v>0.92152535999583385</v>
      </c>
      <c r="AC17" s="35">
        <v>0.87937216997981882</v>
      </c>
      <c r="AD17" s="35">
        <v>0.94884602001121798</v>
      </c>
      <c r="AE17" s="35">
        <v>0.98910282001138161</v>
      </c>
      <c r="AF17" s="35">
        <f>I17-AC17-AD17-AE17</f>
        <v>0.91631840935087294</v>
      </c>
      <c r="AG17" s="35">
        <v>0.94651698273525509</v>
      </c>
      <c r="AH17" s="35">
        <v>1.0663749708161003</v>
      </c>
      <c r="AI17" s="35">
        <v>1.161409046644613</v>
      </c>
      <c r="AJ17" s="35">
        <v>1.0918652416779651</v>
      </c>
      <c r="AK17" s="39">
        <v>1.3369440641253025</v>
      </c>
      <c r="AL17" s="39">
        <v>1.3295633931098134</v>
      </c>
      <c r="AM17" s="107">
        <v>1.499078441495955</v>
      </c>
      <c r="AN17" s="49">
        <f>Y17+Z17</f>
        <v>1.8904199776594079</v>
      </c>
      <c r="AO17" s="49">
        <f>AA17+AB17</f>
        <v>1.9086338499906566</v>
      </c>
      <c r="AP17" s="49">
        <f>AC17+AD17</f>
        <v>1.8282181899910368</v>
      </c>
      <c r="AQ17" s="49">
        <f>AE17+AF17</f>
        <v>1.9054212293622546</v>
      </c>
      <c r="AR17" s="49">
        <f>AG17+AH17</f>
        <v>2.0128919535513554</v>
      </c>
      <c r="AS17" s="49">
        <f>AI17+AJ17</f>
        <v>2.253274288322578</v>
      </c>
      <c r="AT17" s="49">
        <f>AK17+AL17</f>
        <v>2.6665074572351157</v>
      </c>
      <c r="AU17" s="35"/>
      <c r="AV17" s="25">
        <f t="shared" si="13"/>
        <v>0.41021076118621747</v>
      </c>
      <c r="AW17" s="25">
        <f t="shared" si="13"/>
        <v>0.53243794527885191</v>
      </c>
      <c r="AX17" s="25">
        <f t="shared" si="13"/>
        <v>0.48622779621675399</v>
      </c>
      <c r="AY17" s="25">
        <f t="shared" si="13"/>
        <v>0.49914394009821755</v>
      </c>
      <c r="AZ17" s="25">
        <f t="shared" si="13"/>
        <v>0.49565542946517221</v>
      </c>
      <c r="BA17" s="25">
        <f t="shared" si="13"/>
        <v>0.48601538320971027</v>
      </c>
      <c r="BB17" s="25">
        <f t="shared" si="13"/>
        <v>0.43522576981440136</v>
      </c>
      <c r="BC17" s="25">
        <f t="shared" si="13"/>
        <v>0.41014276839148134</v>
      </c>
      <c r="BD17" s="25">
        <f t="shared" si="13"/>
        <v>0.40944457597603146</v>
      </c>
      <c r="BE17" s="25"/>
      <c r="BF17" s="25">
        <f t="shared" si="14"/>
        <v>0.49989848451130886</v>
      </c>
      <c r="BG17" s="25">
        <f t="shared" si="14"/>
        <v>0.52936855057007171</v>
      </c>
      <c r="BH17" s="25">
        <f t="shared" si="14"/>
        <v>0.50078660659257501</v>
      </c>
      <c r="BI17" s="25">
        <f t="shared" si="14"/>
        <v>0.46690860147087193</v>
      </c>
      <c r="BJ17" s="25">
        <f t="shared" si="14"/>
        <v>0.49538367124546728</v>
      </c>
      <c r="BK17" s="25">
        <f t="shared" si="14"/>
        <v>0.49350598862492617</v>
      </c>
      <c r="BL17" s="25">
        <f t="shared" si="14"/>
        <v>0.49431527059739755</v>
      </c>
      <c r="BM17" s="25">
        <f t="shared" si="14"/>
        <v>0.4995959713294012</v>
      </c>
      <c r="BN17" s="25">
        <f t="shared" si="14"/>
        <v>0.48723057788603491</v>
      </c>
      <c r="BO17" s="25">
        <f t="shared" si="14"/>
        <v>0.4869237609809457</v>
      </c>
      <c r="BP17" s="25">
        <f t="shared" si="15"/>
        <v>0.48604523499103414</v>
      </c>
      <c r="BQ17" s="25">
        <f t="shared" si="15"/>
        <v>0.48394947558912832</v>
      </c>
      <c r="BR17" s="25">
        <f t="shared" si="15"/>
        <v>0.51187831222837477</v>
      </c>
      <c r="BS17" s="25">
        <f t="shared" si="15"/>
        <v>0.42557966946190817</v>
      </c>
      <c r="BT17" s="25">
        <f t="shared" si="15"/>
        <v>0.41482552146003882</v>
      </c>
      <c r="BU17" s="25">
        <f t="shared" si="15"/>
        <v>0.40681464962038</v>
      </c>
      <c r="BV17" s="25">
        <f t="shared" si="15"/>
        <v>0.40188157737672325</v>
      </c>
      <c r="BW17" s="25">
        <f t="shared" si="15"/>
        <v>0.42685097655362053</v>
      </c>
      <c r="BX17" s="25">
        <f t="shared" si="15"/>
        <v>0.41443517814941983</v>
      </c>
      <c r="BY17" s="25">
        <f t="shared" si="15"/>
        <v>0.39743095778465704</v>
      </c>
      <c r="BZ17" s="25">
        <f t="shared" si="15"/>
        <v>0.40708244275887856</v>
      </c>
      <c r="CA17" s="25">
        <f t="shared" si="15"/>
        <v>0.41880225705870794</v>
      </c>
      <c r="CB17" s="25">
        <f t="shared" si="15"/>
        <v>0.42542722260109778</v>
      </c>
      <c r="CC17" s="25">
        <f t="shared" si="15"/>
        <v>0.38745516892670639</v>
      </c>
      <c r="CD17" s="25">
        <f t="shared" si="15"/>
        <v>0.45072385354416961</v>
      </c>
      <c r="CE17" s="25">
        <f t="shared" si="15"/>
        <v>0.42236814203823736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/>
      <c r="CL17" s="28"/>
      <c r="CM17" s="37">
        <v>1.4990784414959553</v>
      </c>
    </row>
    <row r="18" spans="1:93" s="23" customFormat="1" x14ac:dyDescent="0.3">
      <c r="A18" s="29" t="s">
        <v>42</v>
      </c>
      <c r="B18" s="35">
        <v>0.28399793700000003</v>
      </c>
      <c r="C18" s="35">
        <v>0.41836099999999998</v>
      </c>
      <c r="D18" s="35">
        <v>0.78258414616225891</v>
      </c>
      <c r="E18" s="35">
        <v>0.90945744924659655</v>
      </c>
      <c r="F18" s="35">
        <v>1.1478224300000002</v>
      </c>
      <c r="G18" s="35">
        <v>1.314935672855754</v>
      </c>
      <c r="H18" s="35">
        <v>1.3844121467470429</v>
      </c>
      <c r="I18" s="35">
        <v>1.3698394799987377</v>
      </c>
      <c r="J18" s="36">
        <v>1.5450149453316722</v>
      </c>
      <c r="K18" s="142">
        <f t="shared" ref="K18:K20" si="16">SUM(AF18:AI18)</f>
        <v>1.5005509568035094</v>
      </c>
      <c r="L18" s="142">
        <f>SUM(AJ18:AM18)</f>
        <v>1.7970059423903337</v>
      </c>
      <c r="M18" s="35">
        <v>0.21218469386409841</v>
      </c>
      <c r="N18" s="35">
        <v>0.22468348722561141</v>
      </c>
      <c r="O18" s="35">
        <v>0.21469619617253285</v>
      </c>
      <c r="P18" s="35">
        <v>0.25789307198435396</v>
      </c>
      <c r="Q18" s="35">
        <v>0.25080775</v>
      </c>
      <c r="R18" s="35">
        <v>0.29720855000000002</v>
      </c>
      <c r="S18" s="35">
        <v>0.28916712</v>
      </c>
      <c r="T18" s="35">
        <v>0.31063900999999999</v>
      </c>
      <c r="U18" s="35">
        <v>0.29893296616864234</v>
      </c>
      <c r="V18" s="35">
        <v>0.34626853558878951</v>
      </c>
      <c r="W18" s="35">
        <v>0.33166650375002094</v>
      </c>
      <c r="X18" s="35">
        <v>0.33806766734830124</v>
      </c>
      <c r="Y18" s="35">
        <v>0.34233904000454285</v>
      </c>
      <c r="Z18" s="35">
        <v>0.3446118167451126</v>
      </c>
      <c r="AA18" s="35">
        <v>0.35205856999748592</v>
      </c>
      <c r="AB18" s="35">
        <v>0.34540271999990174</v>
      </c>
      <c r="AC18" s="35">
        <v>0.34196555962856962</v>
      </c>
      <c r="AD18" s="35">
        <v>0.3479446303707141</v>
      </c>
      <c r="AE18" s="35">
        <v>0.32639297999985739</v>
      </c>
      <c r="AF18" s="35">
        <f>I18-AC18-AD18-AE18</f>
        <v>0.35353630999959662</v>
      </c>
      <c r="AG18" s="35">
        <v>0.36255086685135535</v>
      </c>
      <c r="AH18" s="35">
        <v>0.37661833049290505</v>
      </c>
      <c r="AI18" s="35">
        <v>0.40784544945965207</v>
      </c>
      <c r="AJ18" s="35">
        <v>0.39800029852775987</v>
      </c>
      <c r="AK18" s="39">
        <v>0.41277869926311228</v>
      </c>
      <c r="AL18" s="39">
        <v>0.44951273414180698</v>
      </c>
      <c r="AM18" s="107">
        <v>0.53671421045765466</v>
      </c>
      <c r="AN18" s="35">
        <f>Y18+Z18</f>
        <v>0.68695085674965539</v>
      </c>
      <c r="AO18" s="35">
        <f>AA18+AB18</f>
        <v>0.69746128999738766</v>
      </c>
      <c r="AP18" s="35">
        <f>AC18+AD18</f>
        <v>0.68991018999928366</v>
      </c>
      <c r="AQ18" s="35">
        <f>AE18+AF18</f>
        <v>0.67992928999945401</v>
      </c>
      <c r="AR18" s="35">
        <f>AG18+AH18</f>
        <v>0.73916919734426045</v>
      </c>
      <c r="AS18" s="35">
        <f>AI18+AJ18</f>
        <v>0.80584574798741193</v>
      </c>
      <c r="AT18" s="35">
        <f>AK18+AL18</f>
        <v>0.86229143340491921</v>
      </c>
      <c r="AU18" s="35"/>
      <c r="AV18" s="25">
        <f t="shared" si="13"/>
        <v>8.9153259613278288E-2</v>
      </c>
      <c r="AW18" s="25">
        <f t="shared" si="13"/>
        <v>9.5925492145482821E-2</v>
      </c>
      <c r="AX18" s="25">
        <f t="shared" si="13"/>
        <v>0.14892534340386324</v>
      </c>
      <c r="AY18" s="25">
        <f t="shared" si="13"/>
        <v>0.15669721519680971</v>
      </c>
      <c r="AZ18" s="25">
        <f t="shared" si="13"/>
        <v>0.18366870760515863</v>
      </c>
      <c r="BA18" s="25">
        <f t="shared" si="13"/>
        <v>0.18721683794240526</v>
      </c>
      <c r="BB18" s="25">
        <f t="shared" si="13"/>
        <v>0.15860050150463142</v>
      </c>
      <c r="BC18" s="25">
        <f t="shared" si="13"/>
        <v>0.15047777609867447</v>
      </c>
      <c r="BD18" s="25">
        <f t="shared" si="13"/>
        <v>0.14828254533514995</v>
      </c>
      <c r="BE18" s="25"/>
      <c r="BF18" s="25">
        <f t="shared" si="14"/>
        <v>0.14907467701725857</v>
      </c>
      <c r="BG18" s="25">
        <f t="shared" si="14"/>
        <v>0.15541103016632021</v>
      </c>
      <c r="BH18" s="25">
        <f t="shared" si="14"/>
        <v>0.14595255076459945</v>
      </c>
      <c r="BI18" s="25">
        <f t="shared" si="14"/>
        <v>0.17617646706147713</v>
      </c>
      <c r="BJ18" s="25">
        <f t="shared" si="14"/>
        <v>0.16659990476997322</v>
      </c>
      <c r="BK18" s="25">
        <f t="shared" si="14"/>
        <v>0.18729525253971233</v>
      </c>
      <c r="BL18" s="25">
        <f t="shared" si="14"/>
        <v>0.17712976359124752</v>
      </c>
      <c r="BM18" s="25">
        <f t="shared" si="14"/>
        <v>0.20375019886270376</v>
      </c>
      <c r="BN18" s="25">
        <f t="shared" si="14"/>
        <v>0.18376413496476662</v>
      </c>
      <c r="BO18" s="25">
        <f t="shared" si="14"/>
        <v>0.19082517272020189</v>
      </c>
      <c r="BP18" s="25">
        <f t="shared" si="15"/>
        <v>0.18410279770243138</v>
      </c>
      <c r="BQ18" s="25">
        <f t="shared" si="15"/>
        <v>0.18984435694296539</v>
      </c>
      <c r="BR18" s="25">
        <f t="shared" si="15"/>
        <v>0.19398497341748885</v>
      </c>
      <c r="BS18" s="25">
        <f t="shared" si="15"/>
        <v>0.14858063083468709</v>
      </c>
      <c r="BT18" s="25">
        <f t="shared" si="15"/>
        <v>0.14795018112390931</v>
      </c>
      <c r="BU18" s="25">
        <f t="shared" si="15"/>
        <v>0.15248075920050805</v>
      </c>
      <c r="BV18" s="25">
        <f t="shared" si="15"/>
        <v>0.15628156451118691</v>
      </c>
      <c r="BW18" s="25">
        <f t="shared" si="15"/>
        <v>0.15652751039475502</v>
      </c>
      <c r="BX18" s="25">
        <f t="shared" si="15"/>
        <v>0.13675902047413471</v>
      </c>
      <c r="BY18" s="25">
        <f t="shared" si="15"/>
        <v>0.15333782761641648</v>
      </c>
      <c r="BZ18" s="25">
        <f t="shared" si="15"/>
        <v>0.15592756938781699</v>
      </c>
      <c r="CA18" s="25">
        <f t="shared" si="15"/>
        <v>0.14791101739700513</v>
      </c>
      <c r="CB18" s="25">
        <f t="shared" si="15"/>
        <v>0.14939487281883482</v>
      </c>
      <c r="CC18" s="25">
        <f t="shared" si="15"/>
        <v>0.14123288022427469</v>
      </c>
      <c r="CD18" s="25">
        <f t="shared" si="15"/>
        <v>0.13916005238000947</v>
      </c>
      <c r="CE18" s="25">
        <f t="shared" si="15"/>
        <v>0.14279865053890059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/>
      <c r="CL18" s="28"/>
      <c r="CM18" s="37">
        <v>0.41119021045765458</v>
      </c>
    </row>
    <row r="19" spans="1:93" s="23" customFormat="1" x14ac:dyDescent="0.3">
      <c r="A19" s="29" t="s">
        <v>43</v>
      </c>
      <c r="B19" s="35">
        <v>0.33706825000000001</v>
      </c>
      <c r="C19" s="35">
        <v>0.36259000000000002</v>
      </c>
      <c r="D19" s="35">
        <v>0.71542150799999993</v>
      </c>
      <c r="E19" s="35">
        <v>0.73994683999999988</v>
      </c>
      <c r="F19" s="35">
        <v>0.88934566000000015</v>
      </c>
      <c r="G19" s="35">
        <v>1.1576829811599547</v>
      </c>
      <c r="H19" s="35">
        <v>2.376142205862938</v>
      </c>
      <c r="I19" s="35">
        <v>2.7957152644800005</v>
      </c>
      <c r="J19" s="36">
        <v>3.2502375793936911</v>
      </c>
      <c r="K19" s="142">
        <f t="shared" si="16"/>
        <v>3.0779323670989944</v>
      </c>
      <c r="L19" s="142">
        <f>SUM(AJ19:AM19)</f>
        <v>3.4901997953454251</v>
      </c>
      <c r="M19" s="35">
        <v>0.18956373999999998</v>
      </c>
      <c r="N19" s="35">
        <v>0.14852106000000007</v>
      </c>
      <c r="O19" s="35">
        <v>0.19144996000000003</v>
      </c>
      <c r="P19" s="35">
        <v>0.21041208000000003</v>
      </c>
      <c r="Q19" s="35">
        <v>0.22638052999999997</v>
      </c>
      <c r="R19" s="35">
        <v>0.21990390999999998</v>
      </c>
      <c r="S19" s="35">
        <v>0.23910105000000004</v>
      </c>
      <c r="T19" s="35">
        <v>0.20396017000000005</v>
      </c>
      <c r="U19" s="35">
        <v>0.23330866761908273</v>
      </c>
      <c r="V19" s="35">
        <v>0.28528426992607325</v>
      </c>
      <c r="W19" s="35">
        <v>0.32717707949471009</v>
      </c>
      <c r="X19" s="35">
        <v>0.31191296412008895</v>
      </c>
      <c r="Y19" s="35">
        <v>0.23682830999711096</v>
      </c>
      <c r="Z19" s="35">
        <v>0.67730041812839892</v>
      </c>
      <c r="AA19" s="35">
        <v>0.73532115097752992</v>
      </c>
      <c r="AB19" s="35">
        <v>0.72669232675989814</v>
      </c>
      <c r="AC19" s="35">
        <v>0.68703369606459985</v>
      </c>
      <c r="AD19" s="35">
        <v>0.61916596460550699</v>
      </c>
      <c r="AE19" s="35">
        <v>0.76606334470924187</v>
      </c>
      <c r="AF19" s="35">
        <f>I19-AC19-AD19-AE19</f>
        <v>0.72345225910065192</v>
      </c>
      <c r="AG19" s="35">
        <v>0.71718943614567809</v>
      </c>
      <c r="AH19" s="35">
        <v>0.77522690914432302</v>
      </c>
      <c r="AI19" s="35">
        <v>0.86206376270834117</v>
      </c>
      <c r="AJ19" s="35">
        <v>0.89575747139534778</v>
      </c>
      <c r="AK19" s="39">
        <v>0.79657922005451587</v>
      </c>
      <c r="AL19" s="39">
        <v>0.95203232852392805</v>
      </c>
      <c r="AM19" s="107">
        <v>0.84583077537163343</v>
      </c>
      <c r="AN19" s="35">
        <f>Y19+Z19</f>
        <v>0.91412872812550994</v>
      </c>
      <c r="AO19" s="35">
        <f>AA19+AB19</f>
        <v>1.4620134777374281</v>
      </c>
      <c r="AP19" s="35">
        <f>AC19+AD19</f>
        <v>1.306199660670107</v>
      </c>
      <c r="AQ19" s="35">
        <f>AE19+AF19</f>
        <v>1.4895156038098938</v>
      </c>
      <c r="AR19" s="35">
        <f>AG19+AH19</f>
        <v>1.492416345290001</v>
      </c>
      <c r="AS19" s="35">
        <f>AI19+AJ19</f>
        <v>1.757821234103689</v>
      </c>
      <c r="AT19" s="35">
        <f>AK19+AL19</f>
        <v>1.7486115485784439</v>
      </c>
      <c r="AU19" s="35"/>
      <c r="AV19" s="25">
        <f t="shared" si="13"/>
        <v>0.10581320947991037</v>
      </c>
      <c r="AW19" s="25">
        <f t="shared" si="13"/>
        <v>8.3137826415537353E-2</v>
      </c>
      <c r="AX19" s="25">
        <f t="shared" si="13"/>
        <v>0.13614432937326468</v>
      </c>
      <c r="AY19" s="25">
        <f t="shared" si="13"/>
        <v>0.12749096652925482</v>
      </c>
      <c r="AZ19" s="25">
        <f t="shared" si="13"/>
        <v>0.14230856944175313</v>
      </c>
      <c r="BA19" s="25">
        <f t="shared" si="13"/>
        <v>0.16482764255820717</v>
      </c>
      <c r="BB19" s="25">
        <f t="shared" si="13"/>
        <v>0.27221470599032654</v>
      </c>
      <c r="BC19" s="25">
        <f t="shared" si="13"/>
        <v>0.30711117743843652</v>
      </c>
      <c r="BD19" s="25">
        <f t="shared" si="13"/>
        <v>0.31194099621670057</v>
      </c>
      <c r="BE19" s="25"/>
      <c r="BF19" s="25">
        <f t="shared" si="14"/>
        <v>0.13318186528941248</v>
      </c>
      <c r="BG19" s="25">
        <f t="shared" si="14"/>
        <v>0.10273033955902923</v>
      </c>
      <c r="BH19" s="25">
        <f t="shared" si="14"/>
        <v>0.13014953456988809</v>
      </c>
      <c r="BI19" s="25">
        <f t="shared" si="14"/>
        <v>0.14374041379330216</v>
      </c>
      <c r="BJ19" s="25">
        <f t="shared" si="14"/>
        <v>0.15037404043446051</v>
      </c>
      <c r="BK19" s="25">
        <f t="shared" si="14"/>
        <v>0.13857931865661391</v>
      </c>
      <c r="BL19" s="25">
        <f t="shared" si="14"/>
        <v>0.14646171549835632</v>
      </c>
      <c r="BM19" s="25">
        <f t="shared" si="14"/>
        <v>0.13377883607590327</v>
      </c>
      <c r="BN19" s="25">
        <f t="shared" si="14"/>
        <v>0.14342267443536441</v>
      </c>
      <c r="BO19" s="25">
        <f t="shared" si="14"/>
        <v>0.15721734575286114</v>
      </c>
      <c r="BP19" s="25">
        <f t="shared" si="15"/>
        <v>0.18161078974826417</v>
      </c>
      <c r="BQ19" s="25">
        <f t="shared" si="15"/>
        <v>0.17515699315470215</v>
      </c>
      <c r="BR19" s="25">
        <f t="shared" si="15"/>
        <v>0.1341977631843822</v>
      </c>
      <c r="BS19" s="25">
        <f t="shared" si="15"/>
        <v>0.29202052425424285</v>
      </c>
      <c r="BT19" s="25">
        <f t="shared" si="15"/>
        <v>0.30901363222643297</v>
      </c>
      <c r="BU19" s="25">
        <f t="shared" si="15"/>
        <v>0.32080406804429468</v>
      </c>
      <c r="BV19" s="25">
        <f t="shared" si="15"/>
        <v>0.31398103659766508</v>
      </c>
      <c r="BW19" s="25">
        <f t="shared" si="15"/>
        <v>0.27854002764062863</v>
      </c>
      <c r="BX19" s="25">
        <f t="shared" si="15"/>
        <v>0.32098139072605392</v>
      </c>
      <c r="BY19" s="25">
        <f t="shared" si="15"/>
        <v>0.31377992771042218</v>
      </c>
      <c r="BZ19" s="25">
        <f t="shared" si="15"/>
        <v>0.30845218090366433</v>
      </c>
      <c r="CA19" s="25">
        <f t="shared" si="15"/>
        <v>0.30445836424106976</v>
      </c>
      <c r="CB19" s="25">
        <f t="shared" si="15"/>
        <v>0.31577624897413442</v>
      </c>
      <c r="CC19" s="25">
        <f t="shared" si="15"/>
        <v>0.31786510747743674</v>
      </c>
      <c r="CD19" s="25">
        <f t="shared" si="15"/>
        <v>0.2685506935932141</v>
      </c>
      <c r="CE19" s="25">
        <f t="shared" si="15"/>
        <v>0.30243621917001495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/>
      <c r="CL19" s="28"/>
      <c r="CM19" s="37">
        <v>0.84583077537163409</v>
      </c>
    </row>
    <row r="20" spans="1:93" s="23" customFormat="1" x14ac:dyDescent="0.3">
      <c r="A20" s="29" t="s">
        <v>44</v>
      </c>
      <c r="B20" s="35">
        <v>1.2577089448850001</v>
      </c>
      <c r="C20" s="35">
        <v>1.2582329999999999</v>
      </c>
      <c r="D20" s="35">
        <v>1.20180333892</v>
      </c>
      <c r="E20" s="35">
        <v>1.2575221299999999</v>
      </c>
      <c r="F20" s="35">
        <v>1.1146916800000002</v>
      </c>
      <c r="G20" s="35">
        <v>1.1374022999999998</v>
      </c>
      <c r="H20" s="49">
        <v>1.1693184852499998</v>
      </c>
      <c r="I20" s="49">
        <v>1.2040735446200002</v>
      </c>
      <c r="J20" s="132">
        <v>1.3579798338199998</v>
      </c>
      <c r="K20" s="142">
        <f t="shared" si="16"/>
        <v>1.23785709462</v>
      </c>
      <c r="L20" s="142">
        <f>SUM(AJ20:AM20)</f>
        <v>1.7324960691999998</v>
      </c>
      <c r="M20" s="49">
        <v>0.31006855</v>
      </c>
      <c r="N20" s="49">
        <v>0.30720478500000004</v>
      </c>
      <c r="O20" s="49">
        <v>0.32819672500000002</v>
      </c>
      <c r="P20" s="49">
        <v>0.3120520699999999</v>
      </c>
      <c r="Q20" s="49">
        <v>0.28248614</v>
      </c>
      <c r="R20" s="49">
        <v>0.28661507000000003</v>
      </c>
      <c r="S20" s="49">
        <v>0.29727008999999999</v>
      </c>
      <c r="T20" s="49">
        <v>0.24832038000000001</v>
      </c>
      <c r="U20" s="49">
        <v>0.30189112199999996</v>
      </c>
      <c r="V20" s="49">
        <v>0.29946774800000003</v>
      </c>
      <c r="W20" s="49">
        <v>0.26706076000000001</v>
      </c>
      <c r="X20" s="49">
        <v>0.26898266999999992</v>
      </c>
      <c r="Y20" s="49">
        <v>0.28225560999999999</v>
      </c>
      <c r="Z20" s="49">
        <v>0.31037470300000003</v>
      </c>
      <c r="AA20" s="49">
        <v>0.30508690899999996</v>
      </c>
      <c r="AB20" s="49">
        <v>0.27160126325</v>
      </c>
      <c r="AC20" s="49">
        <v>0.27976612399999995</v>
      </c>
      <c r="AD20" s="49">
        <v>0.30694100533000007</v>
      </c>
      <c r="AE20" s="49">
        <v>0.30506938528999999</v>
      </c>
      <c r="AF20" s="49">
        <f>I20-AC20-AD20-AE20</f>
        <v>0.31229703000000003</v>
      </c>
      <c r="AG20" s="49">
        <v>0.29886628462000003</v>
      </c>
      <c r="AH20" s="49">
        <v>0.32802913</v>
      </c>
      <c r="AI20" s="49">
        <v>0.29866465000000003</v>
      </c>
      <c r="AJ20" s="49">
        <v>0.43241976919999997</v>
      </c>
      <c r="AK20" s="39">
        <v>0.41991348000000006</v>
      </c>
      <c r="AL20" s="39">
        <v>0.41676957000000009</v>
      </c>
      <c r="AM20" s="107">
        <v>0.46339324999999987</v>
      </c>
      <c r="AN20" s="35">
        <f>Y20+Z20</f>
        <v>0.59263031300000002</v>
      </c>
      <c r="AO20" s="35">
        <f>AA20+AB20</f>
        <v>0.57668817224999991</v>
      </c>
      <c r="AP20" s="35">
        <f>AC20+AD20</f>
        <v>0.58670712933000002</v>
      </c>
      <c r="AQ20" s="35">
        <f>AE20+AF20</f>
        <v>0.61736641529000003</v>
      </c>
      <c r="AR20" s="35">
        <f>AG20+AH20</f>
        <v>0.62689541462000009</v>
      </c>
      <c r="AS20" s="35">
        <f>AI20+AJ20</f>
        <v>0.7310844192</v>
      </c>
      <c r="AT20" s="35">
        <f>AK20+AL20</f>
        <v>0.83668305000000021</v>
      </c>
      <c r="AU20" s="35"/>
      <c r="AV20" s="25">
        <f t="shared" si="13"/>
        <v>0.39482276972059382</v>
      </c>
      <c r="AW20" s="30">
        <f t="shared" si="13"/>
        <v>0.28849873616012794</v>
      </c>
      <c r="AX20" s="30">
        <f t="shared" si="13"/>
        <v>0.22870253100611806</v>
      </c>
      <c r="AY20" s="30">
        <f t="shared" si="13"/>
        <v>0.21666787817571767</v>
      </c>
      <c r="AZ20" s="30">
        <f t="shared" si="13"/>
        <v>0.17836729348791611</v>
      </c>
      <c r="BA20" s="30">
        <f t="shared" si="13"/>
        <v>0.16194013628967704</v>
      </c>
      <c r="BB20" s="30">
        <f t="shared" si="13"/>
        <v>0.13395902269064086</v>
      </c>
      <c r="BC20" s="30">
        <f t="shared" si="13"/>
        <v>0.13226827807140781</v>
      </c>
      <c r="BD20" s="30">
        <f t="shared" si="13"/>
        <v>0.13033188247211813</v>
      </c>
      <c r="BE20" s="30"/>
      <c r="BF20" s="25">
        <f t="shared" si="14"/>
        <v>0.21784497318202026</v>
      </c>
      <c r="BG20" s="25">
        <f t="shared" si="14"/>
        <v>0.21249007970457898</v>
      </c>
      <c r="BH20" s="25">
        <f t="shared" si="14"/>
        <v>0.22311130807293744</v>
      </c>
      <c r="BI20" s="25">
        <f t="shared" si="14"/>
        <v>0.2131745176743487</v>
      </c>
      <c r="BJ20" s="25">
        <f t="shared" si="14"/>
        <v>0.18764238355009891</v>
      </c>
      <c r="BK20" s="25">
        <f t="shared" si="14"/>
        <v>0.18061944017874765</v>
      </c>
      <c r="BL20" s="25">
        <f t="shared" si="14"/>
        <v>0.1820932503129985</v>
      </c>
      <c r="BM20" s="25">
        <f t="shared" si="14"/>
        <v>0.16287499373199191</v>
      </c>
      <c r="BN20" s="25">
        <f t="shared" si="14"/>
        <v>0.18558261271383408</v>
      </c>
      <c r="BO20" s="25">
        <f t="shared" si="14"/>
        <v>0.16503372054599122</v>
      </c>
      <c r="BP20" s="25">
        <f t="shared" si="15"/>
        <v>0.14824117755827032</v>
      </c>
      <c r="BQ20" s="25">
        <f t="shared" si="15"/>
        <v>0.15104917431320411</v>
      </c>
      <c r="BR20" s="25">
        <f t="shared" si="15"/>
        <v>0.15993895116975418</v>
      </c>
      <c r="BS20" s="25">
        <f t="shared" si="15"/>
        <v>0.13381917544916189</v>
      </c>
      <c r="BT20" s="25">
        <f t="shared" si="15"/>
        <v>0.12821066518961877</v>
      </c>
      <c r="BU20" s="25">
        <f t="shared" si="15"/>
        <v>0.11990052313481732</v>
      </c>
      <c r="BV20" s="25">
        <f t="shared" si="15"/>
        <v>0.12785582151442457</v>
      </c>
      <c r="BW20" s="25">
        <f t="shared" si="15"/>
        <v>0.13808148541099596</v>
      </c>
      <c r="BX20" s="25">
        <f t="shared" si="15"/>
        <v>0.12782441065039155</v>
      </c>
      <c r="BY20" s="25">
        <f t="shared" si="15"/>
        <v>0.13545128688850513</v>
      </c>
      <c r="BZ20" s="25">
        <f t="shared" si="15"/>
        <v>0.12853780694963993</v>
      </c>
      <c r="CA20" s="25">
        <f t="shared" si="15"/>
        <v>0.12882836130321726</v>
      </c>
      <c r="CB20" s="25">
        <f t="shared" si="15"/>
        <v>0.10940165560593304</v>
      </c>
      <c r="CC20" s="25">
        <f t="shared" si="15"/>
        <v>0.15344684337158213</v>
      </c>
      <c r="CD20" s="25">
        <f t="shared" si="15"/>
        <v>0.14156540048260696</v>
      </c>
      <c r="CE20" s="25">
        <f t="shared" si="15"/>
        <v>0.13239698825284685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/>
      <c r="CL20" s="28"/>
      <c r="CM20" s="37">
        <v>0.46339324999999987</v>
      </c>
    </row>
    <row r="21" spans="1:93" s="51" customFormat="1" x14ac:dyDescent="0.3">
      <c r="A21" s="50"/>
      <c r="B21" s="41">
        <f t="shared" ref="B21:G21" si="17">B16-SUM(B17:B20)</f>
        <v>0</v>
      </c>
      <c r="C21" s="41">
        <f t="shared" si="17"/>
        <v>0</v>
      </c>
      <c r="D21" s="41">
        <f t="shared" si="17"/>
        <v>0</v>
      </c>
      <c r="E21" s="41">
        <f t="shared" si="17"/>
        <v>0</v>
      </c>
      <c r="F21" s="41">
        <f t="shared" si="17"/>
        <v>0</v>
      </c>
      <c r="G21" s="41">
        <f t="shared" si="17"/>
        <v>0</v>
      </c>
      <c r="H21" s="41">
        <f t="shared" ref="H21:AD21" si="18">H16-SUM(H17:H20)</f>
        <v>0</v>
      </c>
      <c r="I21" s="41">
        <f t="shared" ref="I21:K21" si="19">I16-SUM(I17:I20)</f>
        <v>0</v>
      </c>
      <c r="J21" s="42">
        <f t="shared" si="19"/>
        <v>0</v>
      </c>
      <c r="K21" s="143">
        <f t="shared" si="19"/>
        <v>0</v>
      </c>
      <c r="L21" s="143">
        <f>L16-SUM(L17:L20)</f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f t="shared" si="18"/>
        <v>0</v>
      </c>
      <c r="AD21" s="41">
        <f t="shared" si="18"/>
        <v>0</v>
      </c>
      <c r="AE21" s="41">
        <f t="shared" ref="AE21:AM21" si="20">AE16-SUM(AE17:AE20)</f>
        <v>0</v>
      </c>
      <c r="AF21" s="41">
        <f t="shared" si="20"/>
        <v>0</v>
      </c>
      <c r="AG21" s="41">
        <f t="shared" si="20"/>
        <v>0</v>
      </c>
      <c r="AH21" s="41">
        <f t="shared" si="20"/>
        <v>0</v>
      </c>
      <c r="AI21" s="41">
        <f t="shared" si="20"/>
        <v>0</v>
      </c>
      <c r="AJ21" s="41">
        <f t="shared" si="20"/>
        <v>0</v>
      </c>
      <c r="AK21" s="41">
        <f t="shared" si="20"/>
        <v>0</v>
      </c>
      <c r="AL21" s="41">
        <f t="shared" si="20"/>
        <v>0</v>
      </c>
      <c r="AM21" s="44">
        <f t="shared" si="20"/>
        <v>0</v>
      </c>
      <c r="AN21" s="41"/>
      <c r="AO21" s="41"/>
      <c r="AP21" s="41"/>
      <c r="AQ21" s="41"/>
      <c r="AR21" s="41"/>
      <c r="AS21" s="41"/>
      <c r="AT21" s="41"/>
      <c r="AU21" s="35"/>
      <c r="AV21" s="41">
        <f t="shared" ref="AV21:BD21" si="21">AV16-SUM(AV17:AV20)</f>
        <v>0</v>
      </c>
      <c r="AW21" s="41">
        <f t="shared" si="21"/>
        <v>0</v>
      </c>
      <c r="AX21" s="41">
        <f t="shared" si="21"/>
        <v>0</v>
      </c>
      <c r="AY21" s="41">
        <f t="shared" si="21"/>
        <v>0</v>
      </c>
      <c r="AZ21" s="41">
        <f t="shared" si="21"/>
        <v>0</v>
      </c>
      <c r="BA21" s="41">
        <f t="shared" si="21"/>
        <v>0</v>
      </c>
      <c r="BB21" s="41">
        <f t="shared" si="21"/>
        <v>0</v>
      </c>
      <c r="BC21" s="41">
        <f t="shared" si="21"/>
        <v>0</v>
      </c>
      <c r="BD21" s="41">
        <f t="shared" si="21"/>
        <v>0</v>
      </c>
      <c r="BE21" s="41"/>
      <c r="BF21" s="41">
        <f t="shared" ref="BF21:BN21" si="22">BF16-SUM(BF17:BF20)</f>
        <v>0</v>
      </c>
      <c r="BG21" s="41">
        <f t="shared" si="22"/>
        <v>0</v>
      </c>
      <c r="BH21" s="41">
        <f t="shared" si="22"/>
        <v>0</v>
      </c>
      <c r="BI21" s="41">
        <f t="shared" si="22"/>
        <v>0</v>
      </c>
      <c r="BJ21" s="41">
        <f t="shared" si="22"/>
        <v>0</v>
      </c>
      <c r="BK21" s="41">
        <f t="shared" si="22"/>
        <v>0</v>
      </c>
      <c r="BL21" s="41">
        <f t="shared" si="22"/>
        <v>0</v>
      </c>
      <c r="BM21" s="41">
        <f t="shared" si="22"/>
        <v>0</v>
      </c>
      <c r="BN21" s="41">
        <f t="shared" si="22"/>
        <v>0</v>
      </c>
      <c r="BO21" s="41">
        <f>BO16-SUM(BO17:BO20)</f>
        <v>0</v>
      </c>
      <c r="BP21" s="41">
        <f>BP16-SUM(BP17:BP20)</f>
        <v>0</v>
      </c>
      <c r="BQ21" s="41">
        <f>BQ16-SUM(BQ17:BQ20)</f>
        <v>0</v>
      </c>
      <c r="BR21" s="41">
        <f t="shared" ref="BR21:CE21" si="23">BR16-SUM(BR17:BR20)</f>
        <v>0</v>
      </c>
      <c r="BS21" s="41">
        <f t="shared" si="23"/>
        <v>0</v>
      </c>
      <c r="BT21" s="41">
        <f t="shared" si="23"/>
        <v>0</v>
      </c>
      <c r="BU21" s="41">
        <f t="shared" si="23"/>
        <v>0</v>
      </c>
      <c r="BV21" s="41">
        <f t="shared" si="23"/>
        <v>0</v>
      </c>
      <c r="BW21" s="41">
        <f t="shared" si="23"/>
        <v>0</v>
      </c>
      <c r="BX21" s="41">
        <f t="shared" si="23"/>
        <v>0</v>
      </c>
      <c r="BY21" s="41">
        <f t="shared" si="23"/>
        <v>0</v>
      </c>
      <c r="BZ21" s="41">
        <f t="shared" si="23"/>
        <v>0</v>
      </c>
      <c r="CA21" s="41">
        <f t="shared" si="23"/>
        <v>0</v>
      </c>
      <c r="CB21" s="41">
        <f t="shared" si="23"/>
        <v>0</v>
      </c>
      <c r="CC21" s="41">
        <f t="shared" si="23"/>
        <v>0</v>
      </c>
      <c r="CD21" s="41">
        <f t="shared" si="23"/>
        <v>0</v>
      </c>
      <c r="CE21" s="41">
        <f t="shared" si="23"/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/>
      <c r="CL21" s="28"/>
      <c r="CM21" s="43"/>
    </row>
    <row r="22" spans="1:93" s="23" customFormat="1" x14ac:dyDescent="0.3">
      <c r="A22" s="24" t="s">
        <v>47</v>
      </c>
      <c r="B22" s="52">
        <f t="shared" ref="B22:L26" si="24">B28/B16</f>
        <v>3955.0720138895222</v>
      </c>
      <c r="C22" s="52">
        <f t="shared" si="24"/>
        <v>3873.5169964347956</v>
      </c>
      <c r="D22" s="52">
        <f t="shared" si="24"/>
        <v>2729.0916239846747</v>
      </c>
      <c r="E22" s="52">
        <f t="shared" si="24"/>
        <v>2529.8835028686472</v>
      </c>
      <c r="F22" s="52">
        <f>F28/F16</f>
        <v>2953.5993924838926</v>
      </c>
      <c r="G22" s="53">
        <f t="shared" si="24"/>
        <v>3126.2550430172164</v>
      </c>
      <c r="H22" s="53">
        <f t="shared" si="24"/>
        <v>3135.0556653563308</v>
      </c>
      <c r="I22" s="53">
        <f t="shared" si="24"/>
        <v>3743.4305196747964</v>
      </c>
      <c r="J22" s="116">
        <f>J28/J16</f>
        <v>4471.3796094335839</v>
      </c>
      <c r="K22" s="144">
        <f>K28/K16</f>
        <v>4498.5514666326117</v>
      </c>
      <c r="L22" s="144">
        <f>L28/L16</f>
        <v>3264.0961693659979</v>
      </c>
      <c r="M22" s="53">
        <v>1917.2646545672476</v>
      </c>
      <c r="N22" s="53">
        <v>2748.7008119094035</v>
      </c>
      <c r="O22" s="53">
        <v>2716.8131057790183</v>
      </c>
      <c r="P22" s="53">
        <v>2721.6007776459019</v>
      </c>
      <c r="Q22" s="53">
        <v>3032.1281143830415</v>
      </c>
      <c r="R22" s="53">
        <v>3130.5457963946023</v>
      </c>
      <c r="S22" s="53">
        <v>2665.7903415666087</v>
      </c>
      <c r="T22" s="53">
        <v>3000.0672550380546</v>
      </c>
      <c r="U22" s="53">
        <v>2926.7239821254902</v>
      </c>
      <c r="V22" s="53">
        <v>3423.4447584958066</v>
      </c>
      <c r="W22" s="53">
        <v>3281.2946835433199</v>
      </c>
      <c r="X22" s="53">
        <v>2848.8440133170229</v>
      </c>
      <c r="Y22" s="53">
        <v>2722.2209287498754</v>
      </c>
      <c r="Z22" s="53">
        <v>3341.2267861771488</v>
      </c>
      <c r="AA22" s="53">
        <v>3177.4461503868702</v>
      </c>
      <c r="AB22" s="53">
        <v>3201.0547508349632</v>
      </c>
      <c r="AC22" s="53">
        <f t="shared" ref="AC22:AM26" si="25">AC28/AC16</f>
        <v>3510.4923522946274</v>
      </c>
      <c r="AD22" s="53">
        <f t="shared" si="25"/>
        <v>3683.7908973091876</v>
      </c>
      <c r="AE22" s="53">
        <f t="shared" si="25"/>
        <v>4094.4468116376015</v>
      </c>
      <c r="AF22" s="53">
        <f t="shared" si="25"/>
        <v>3658.649277644196</v>
      </c>
      <c r="AG22" s="53">
        <f t="shared" si="25"/>
        <v>4425.4850210227505</v>
      </c>
      <c r="AH22" s="53">
        <f t="shared" si="25"/>
        <v>4867.6957489845108</v>
      </c>
      <c r="AI22" s="53">
        <f t="shared" si="25"/>
        <v>4925.8204357136719</v>
      </c>
      <c r="AJ22" s="53">
        <f t="shared" si="25"/>
        <v>3710.9132716221807</v>
      </c>
      <c r="AK22" s="53">
        <f t="shared" si="25"/>
        <v>3237.8947639775947</v>
      </c>
      <c r="AL22" s="53">
        <f t="shared" si="25"/>
        <v>3627.522791116377</v>
      </c>
      <c r="AM22" s="54">
        <f>AM28/AM16</f>
        <v>2568.8968336264147</v>
      </c>
      <c r="AN22" s="52">
        <f t="shared" ref="AN22:AT26" si="26">AN28/AN16</f>
        <v>3073.7515662918936</v>
      </c>
      <c r="AO22" s="52">
        <f t="shared" si="26"/>
        <v>3188.9598324168228</v>
      </c>
      <c r="AP22" s="52">
        <f t="shared" si="26"/>
        <v>3597.8244429426777</v>
      </c>
      <c r="AQ22" s="52">
        <f t="shared" si="26"/>
        <v>3880.3106764370782</v>
      </c>
      <c r="AR22" s="52">
        <f t="shared" si="26"/>
        <v>4656.6269998920734</v>
      </c>
      <c r="AS22" s="52">
        <f t="shared" si="26"/>
        <v>4308.7251743271072</v>
      </c>
      <c r="AT22" s="52">
        <f>AT28/AT16</f>
        <v>3438.4971111643445</v>
      </c>
      <c r="AU22" s="52"/>
      <c r="AV22" s="25">
        <f t="shared" ref="AV22:BD26" si="27">B22/B$22</f>
        <v>1</v>
      </c>
      <c r="AW22" s="25">
        <f t="shared" si="27"/>
        <v>1</v>
      </c>
      <c r="AX22" s="25">
        <f t="shared" si="27"/>
        <v>1</v>
      </c>
      <c r="AY22" s="25">
        <f t="shared" si="27"/>
        <v>1</v>
      </c>
      <c r="AZ22" s="25">
        <f t="shared" si="27"/>
        <v>1</v>
      </c>
      <c r="BA22" s="25">
        <f t="shared" si="27"/>
        <v>1</v>
      </c>
      <c r="BB22" s="25">
        <f t="shared" si="27"/>
        <v>1</v>
      </c>
      <c r="BC22" s="25">
        <f t="shared" si="27"/>
        <v>1</v>
      </c>
      <c r="BD22" s="25">
        <f t="shared" si="27"/>
        <v>1</v>
      </c>
      <c r="BE22" s="25"/>
      <c r="BF22" s="25">
        <f t="shared" ref="BF22:BU26" si="28">M22/M$22</f>
        <v>1</v>
      </c>
      <c r="BG22" s="25">
        <f t="shared" si="28"/>
        <v>1</v>
      </c>
      <c r="BH22" s="25">
        <f t="shared" si="28"/>
        <v>1</v>
      </c>
      <c r="BI22" s="25">
        <f t="shared" si="28"/>
        <v>1</v>
      </c>
      <c r="BJ22" s="25">
        <f t="shared" si="28"/>
        <v>1</v>
      </c>
      <c r="BK22" s="25">
        <f t="shared" si="28"/>
        <v>1</v>
      </c>
      <c r="BL22" s="25">
        <f t="shared" si="28"/>
        <v>1</v>
      </c>
      <c r="BM22" s="25">
        <f t="shared" si="28"/>
        <v>1</v>
      </c>
      <c r="BN22" s="25">
        <f t="shared" si="28"/>
        <v>1</v>
      </c>
      <c r="BO22" s="25">
        <f t="shared" si="28"/>
        <v>1</v>
      </c>
      <c r="BP22" s="25">
        <f t="shared" si="28"/>
        <v>1</v>
      </c>
      <c r="BQ22" s="25">
        <f t="shared" si="28"/>
        <v>1</v>
      </c>
      <c r="BR22" s="25">
        <f t="shared" si="28"/>
        <v>1</v>
      </c>
      <c r="BS22" s="25">
        <f t="shared" si="28"/>
        <v>1</v>
      </c>
      <c r="BT22" s="25">
        <f t="shared" si="28"/>
        <v>1</v>
      </c>
      <c r="BU22" s="25">
        <f t="shared" si="28"/>
        <v>1</v>
      </c>
      <c r="BV22" s="25">
        <f t="shared" ref="BP22:CE26" si="29">AC22/AC$22</f>
        <v>1</v>
      </c>
      <c r="BW22" s="25">
        <f t="shared" si="29"/>
        <v>1</v>
      </c>
      <c r="BX22" s="25">
        <f t="shared" si="29"/>
        <v>1</v>
      </c>
      <c r="BY22" s="25">
        <f t="shared" si="29"/>
        <v>1</v>
      </c>
      <c r="BZ22" s="25">
        <f t="shared" si="29"/>
        <v>1</v>
      </c>
      <c r="CA22" s="25">
        <f t="shared" si="29"/>
        <v>1</v>
      </c>
      <c r="CB22" s="25">
        <f t="shared" si="29"/>
        <v>1</v>
      </c>
      <c r="CC22" s="25">
        <f t="shared" si="29"/>
        <v>1</v>
      </c>
      <c r="CD22" s="25">
        <f t="shared" si="29"/>
        <v>1</v>
      </c>
      <c r="CE22" s="25">
        <f t="shared" si="29"/>
        <v>1</v>
      </c>
      <c r="CF22" s="28">
        <v>0</v>
      </c>
      <c r="CG22" s="28">
        <v>-7.5979642133461311E-8</v>
      </c>
      <c r="CH22" s="28">
        <v>0</v>
      </c>
      <c r="CI22" s="28">
        <v>0</v>
      </c>
      <c r="CJ22" s="28">
        <v>0</v>
      </c>
      <c r="CK22" s="28"/>
      <c r="CL22" s="28"/>
      <c r="CM22" s="55">
        <f>CM28/CM16</f>
        <v>2642.5845721798564</v>
      </c>
    </row>
    <row r="23" spans="1:93" s="23" customFormat="1" x14ac:dyDescent="0.3">
      <c r="A23" s="29" t="s">
        <v>41</v>
      </c>
      <c r="B23" s="52">
        <f t="shared" si="24"/>
        <v>3187.9536949500507</v>
      </c>
      <c r="C23" s="52">
        <f t="shared" si="24"/>
        <v>3787.1520968647478</v>
      </c>
      <c r="D23" s="52">
        <f t="shared" si="24"/>
        <v>2601.6202361257642</v>
      </c>
      <c r="E23" s="52">
        <f t="shared" si="24"/>
        <v>2506.5819003426927</v>
      </c>
      <c r="F23" s="52">
        <f t="shared" si="24"/>
        <v>2745.4793430937889</v>
      </c>
      <c r="G23" s="53">
        <f t="shared" si="24"/>
        <v>2483.3837694749309</v>
      </c>
      <c r="H23" s="53">
        <f t="shared" si="24"/>
        <v>2659.5509358623221</v>
      </c>
      <c r="I23" s="53">
        <f t="shared" si="24"/>
        <v>2694.6704050066846</v>
      </c>
      <c r="J23" s="116">
        <f t="shared" si="24"/>
        <v>4452.0947416988738</v>
      </c>
      <c r="K23" s="144">
        <f>K29/K17</f>
        <v>4468.429652456115</v>
      </c>
      <c r="L23" s="144">
        <f t="shared" ref="L23" si="30">L29/L17</f>
        <v>3377.2503730239223</v>
      </c>
      <c r="M23" s="53">
        <v>2154.890288492435</v>
      </c>
      <c r="N23" s="53">
        <v>3087.8211472044291</v>
      </c>
      <c r="O23" s="53">
        <v>2728.6219584276264</v>
      </c>
      <c r="P23" s="53">
        <v>1982.5442587306632</v>
      </c>
      <c r="Q23" s="53">
        <v>2522.2624040159612</v>
      </c>
      <c r="R23" s="53">
        <v>3189.1961702636972</v>
      </c>
      <c r="S23" s="53">
        <v>2550.7257516719474</v>
      </c>
      <c r="T23" s="53">
        <v>2714.1659270200557</v>
      </c>
      <c r="U23" s="53">
        <v>2342.3564084816426</v>
      </c>
      <c r="V23" s="53">
        <v>2647.4162616586436</v>
      </c>
      <c r="W23" s="53">
        <v>2716.6756511600597</v>
      </c>
      <c r="X23" s="53">
        <v>2207.8754505388874</v>
      </c>
      <c r="Y23" s="53">
        <v>2586.5946111931262</v>
      </c>
      <c r="Z23" s="53">
        <v>3104.6857978613107</v>
      </c>
      <c r="AA23" s="53">
        <v>2533.2656529348988</v>
      </c>
      <c r="AB23" s="53">
        <v>2389.5443194771124</v>
      </c>
      <c r="AC23" s="53">
        <f t="shared" si="25"/>
        <v>2266.0800082823639</v>
      </c>
      <c r="AD23" s="53">
        <f t="shared" si="25"/>
        <v>2349.3529386123823</v>
      </c>
      <c r="AE23" s="53">
        <f t="shared" si="25"/>
        <v>2858.8103809022223</v>
      </c>
      <c r="AF23" s="53">
        <f t="shared" si="25"/>
        <v>3286.3776677449555</v>
      </c>
      <c r="AG23" s="53">
        <f t="shared" si="25"/>
        <v>3869.4334218369113</v>
      </c>
      <c r="AH23" s="53">
        <f t="shared" si="25"/>
        <v>5374.9531528917987</v>
      </c>
      <c r="AI23" s="53">
        <f t="shared" si="25"/>
        <v>5056.8546607933886</v>
      </c>
      <c r="AJ23" s="53">
        <f t="shared" si="25"/>
        <v>3412.600237586666</v>
      </c>
      <c r="AK23" s="53">
        <f t="shared" si="25"/>
        <v>3441.166246365191</v>
      </c>
      <c r="AL23" s="53">
        <f t="shared" si="25"/>
        <v>4006.2003926273023</v>
      </c>
      <c r="AM23" s="54">
        <f t="shared" si="25"/>
        <v>2736.671380317473</v>
      </c>
      <c r="AN23" s="52">
        <f t="shared" si="26"/>
        <v>2857.1129716630162</v>
      </c>
      <c r="AO23" s="52">
        <f t="shared" si="26"/>
        <v>2463.8742117454763</v>
      </c>
      <c r="AP23" s="52">
        <f t="shared" si="26"/>
        <v>2309.2986946245542</v>
      </c>
      <c r="AQ23" s="52">
        <f t="shared" si="26"/>
        <v>3064.4277898681826</v>
      </c>
      <c r="AR23" s="52">
        <f t="shared" si="26"/>
        <v>4667.0164994751412</v>
      </c>
      <c r="AS23" s="52">
        <f t="shared" si="26"/>
        <v>4260.1011264018152</v>
      </c>
      <c r="AT23" s="52">
        <f t="shared" si="26"/>
        <v>3722.9013357191602</v>
      </c>
      <c r="AU23" s="52"/>
      <c r="AV23" s="25">
        <f t="shared" si="27"/>
        <v>0.80604188337267035</v>
      </c>
      <c r="AW23" s="25">
        <f t="shared" si="27"/>
        <v>0.97770375097113593</v>
      </c>
      <c r="AX23" s="25">
        <f t="shared" si="27"/>
        <v>0.95329164226710983</v>
      </c>
      <c r="AY23" s="25">
        <f t="shared" si="27"/>
        <v>0.99078945631309401</v>
      </c>
      <c r="AZ23" s="25">
        <f t="shared" si="27"/>
        <v>0.9295368051876931</v>
      </c>
      <c r="BA23" s="25">
        <f t="shared" si="27"/>
        <v>0.79436377880358844</v>
      </c>
      <c r="BB23" s="25">
        <f t="shared" si="27"/>
        <v>0.84832654336937818</v>
      </c>
      <c r="BC23" s="25">
        <f t="shared" si="27"/>
        <v>0.71983983430278253</v>
      </c>
      <c r="BD23" s="25">
        <f t="shared" si="27"/>
        <v>0.99568704305623623</v>
      </c>
      <c r="BE23" s="25"/>
      <c r="BF23" s="25">
        <f t="shared" si="28"/>
        <v>1.1239399231395224</v>
      </c>
      <c r="BG23" s="25">
        <f t="shared" si="28"/>
        <v>1.1233747717560623</v>
      </c>
      <c r="BH23" s="25">
        <f t="shared" si="28"/>
        <v>1.0043465826278182</v>
      </c>
      <c r="BI23" s="25">
        <f t="shared" si="28"/>
        <v>0.72844785870670603</v>
      </c>
      <c r="BJ23" s="25">
        <f t="shared" si="28"/>
        <v>0.83184559123722102</v>
      </c>
      <c r="BK23" s="25">
        <f t="shared" si="28"/>
        <v>1.0187348717072409</v>
      </c>
      <c r="BL23" s="25">
        <f t="shared" si="28"/>
        <v>0.95683659434858592</v>
      </c>
      <c r="BM23" s="25">
        <f t="shared" si="28"/>
        <v>0.90470169375773801</v>
      </c>
      <c r="BN23" s="25">
        <f t="shared" si="28"/>
        <v>0.80033389646144237</v>
      </c>
      <c r="BO23" s="25">
        <f t="shared" si="28"/>
        <v>0.7733194044065328</v>
      </c>
      <c r="BP23" s="25">
        <f t="shared" si="29"/>
        <v>0.82792797147571218</v>
      </c>
      <c r="BQ23" s="25">
        <f t="shared" si="29"/>
        <v>0.77500749083421028</v>
      </c>
      <c r="BR23" s="25">
        <f t="shared" si="29"/>
        <v>0.95017806375508518</v>
      </c>
      <c r="BS23" s="25">
        <f t="shared" si="29"/>
        <v>0.92920534777991659</v>
      </c>
      <c r="BT23" s="25">
        <f t="shared" si="29"/>
        <v>0.79726470034007058</v>
      </c>
      <c r="BU23" s="25">
        <f t="shared" si="29"/>
        <v>0.74648655067640546</v>
      </c>
      <c r="BV23" s="25">
        <f t="shared" si="29"/>
        <v>0.64551629255114162</v>
      </c>
      <c r="BW23" s="25">
        <f t="shared" si="29"/>
        <v>0.63775415166166438</v>
      </c>
      <c r="BX23" s="25">
        <f t="shared" si="29"/>
        <v>0.69821651432292553</v>
      </c>
      <c r="BY23" s="25">
        <f t="shared" si="29"/>
        <v>0.8982488941550183</v>
      </c>
      <c r="BZ23" s="25">
        <f t="shared" si="29"/>
        <v>0.8743523937953962</v>
      </c>
      <c r="CA23" s="25">
        <f t="shared" si="29"/>
        <v>1.1042089378764297</v>
      </c>
      <c r="CB23" s="25">
        <f t="shared" si="29"/>
        <v>1.0266015025902446</v>
      </c>
      <c r="CC23" s="25">
        <f t="shared" si="29"/>
        <v>0.91961196282415114</v>
      </c>
      <c r="CD23" s="25">
        <f t="shared" si="29"/>
        <v>1.0627789033322033</v>
      </c>
      <c r="CE23" s="25">
        <f t="shared" si="29"/>
        <v>1.1043901371035594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/>
      <c r="CL23" s="28"/>
      <c r="CM23" s="55">
        <f>CM29/CM17</f>
        <v>2736.6713803174739</v>
      </c>
    </row>
    <row r="24" spans="1:93" s="23" customFormat="1" x14ac:dyDescent="0.3">
      <c r="A24" s="29" t="s">
        <v>42</v>
      </c>
      <c r="B24" s="52">
        <f t="shared" si="24"/>
        <v>3626.623893436918</v>
      </c>
      <c r="C24" s="52">
        <f t="shared" si="24"/>
        <v>5614.5842738715892</v>
      </c>
      <c r="D24" s="52">
        <f t="shared" si="24"/>
        <v>2784.4222214334632</v>
      </c>
      <c r="E24" s="52">
        <f t="shared" si="24"/>
        <v>3261.9091753897947</v>
      </c>
      <c r="F24" s="52">
        <f t="shared" si="24"/>
        <v>3502.7814952547078</v>
      </c>
      <c r="G24" s="53">
        <f t="shared" si="24"/>
        <v>5088.5834948508618</v>
      </c>
      <c r="H24" s="53">
        <f t="shared" si="24"/>
        <v>5234.1700166316814</v>
      </c>
      <c r="I24" s="53">
        <f t="shared" si="24"/>
        <v>5156.9908238823773</v>
      </c>
      <c r="J24" s="116">
        <f t="shared" si="24"/>
        <v>5018.3318708318657</v>
      </c>
      <c r="K24" s="144">
        <f t="shared" si="24"/>
        <v>4767.079278535406</v>
      </c>
      <c r="L24" s="144">
        <f t="shared" si="24"/>
        <v>4752.9614734416054</v>
      </c>
      <c r="M24" s="53">
        <v>1240.5711473932918</v>
      </c>
      <c r="N24" s="53">
        <v>4879.6539073334052</v>
      </c>
      <c r="O24" s="53">
        <v>2342.2202591742898</v>
      </c>
      <c r="P24" s="53">
        <v>4281.2082701782028</v>
      </c>
      <c r="Q24" s="53">
        <v>4026.8164179228629</v>
      </c>
      <c r="R24" s="53">
        <v>3458.9950873268263</v>
      </c>
      <c r="S24" s="53">
        <v>2608.5220417869132</v>
      </c>
      <c r="T24" s="53">
        <v>3954.0194309736862</v>
      </c>
      <c r="U24" s="53">
        <v>5167.6748161133419</v>
      </c>
      <c r="V24" s="53">
        <v>4621.4652693997441</v>
      </c>
      <c r="W24" s="53">
        <v>5162.6221399511669</v>
      </c>
      <c r="X24" s="53">
        <v>5424.4606372538619</v>
      </c>
      <c r="Y24" s="53">
        <v>5594.8305933359152</v>
      </c>
      <c r="Z24" s="53">
        <v>5611.5562245452647</v>
      </c>
      <c r="AA24" s="53">
        <v>5164.6946488525164</v>
      </c>
      <c r="AB24" s="53">
        <v>4571.0005323562127</v>
      </c>
      <c r="AC24" s="53">
        <f t="shared" si="25"/>
        <v>4679.6337953895245</v>
      </c>
      <c r="AD24" s="53">
        <f t="shared" si="25"/>
        <v>5823.366263419045</v>
      </c>
      <c r="AE24" s="53">
        <f t="shared" si="25"/>
        <v>5157.0240958845443</v>
      </c>
      <c r="AF24" s="53">
        <f t="shared" si="25"/>
        <v>4962.8581410059433</v>
      </c>
      <c r="AG24" s="53">
        <f t="shared" si="25"/>
        <v>4791.8882795489035</v>
      </c>
      <c r="AH24" s="53">
        <f t="shared" si="25"/>
        <v>4878.429540377756</v>
      </c>
      <c r="AI24" s="53">
        <f t="shared" si="25"/>
        <v>4472.4921713086287</v>
      </c>
      <c r="AJ24" s="53">
        <f t="shared" si="25"/>
        <v>5916.334564164802</v>
      </c>
      <c r="AK24" s="53">
        <f t="shared" si="25"/>
        <v>5870.5579855368451</v>
      </c>
      <c r="AL24" s="53">
        <f t="shared" si="25"/>
        <v>4390.8236062002134</v>
      </c>
      <c r="AM24" s="54">
        <f t="shared" si="25"/>
        <v>3334.0363280065312</v>
      </c>
      <c r="AN24" s="52">
        <f t="shared" si="26"/>
        <v>5603.2210773139614</v>
      </c>
      <c r="AO24" s="52">
        <f t="shared" si="26"/>
        <v>4870.6803922526551</v>
      </c>
      <c r="AP24" s="52">
        <f t="shared" si="26"/>
        <v>5256.45607834773</v>
      </c>
      <c r="AQ24" s="52">
        <f t="shared" si="26"/>
        <v>5056.0654870630533</v>
      </c>
      <c r="AR24" s="52">
        <f t="shared" si="26"/>
        <v>4835.9824129208237</v>
      </c>
      <c r="AS24" s="52">
        <f t="shared" si="26"/>
        <v>5185.5935369471163</v>
      </c>
      <c r="AT24" s="52">
        <f t="shared" si="26"/>
        <v>5099.1720933765437</v>
      </c>
      <c r="AU24" s="52"/>
      <c r="AV24" s="25">
        <f t="shared" si="27"/>
        <v>0.91695521110635869</v>
      </c>
      <c r="AW24" s="25">
        <f t="shared" si="27"/>
        <v>1.4494797051463257</v>
      </c>
      <c r="AX24" s="25">
        <f t="shared" si="27"/>
        <v>1.0202743641739671</v>
      </c>
      <c r="AY24" s="25">
        <f t="shared" si="27"/>
        <v>1.2893515340493347</v>
      </c>
      <c r="AZ24" s="25">
        <f t="shared" si="27"/>
        <v>1.1859365573301288</v>
      </c>
      <c r="BA24" s="25">
        <f t="shared" si="27"/>
        <v>1.6276930144316568</v>
      </c>
      <c r="BB24" s="25">
        <f t="shared" si="27"/>
        <v>1.6695620669423632</v>
      </c>
      <c r="BC24" s="25">
        <f t="shared" si="27"/>
        <v>1.3776109364867766</v>
      </c>
      <c r="BD24" s="25">
        <f t="shared" si="27"/>
        <v>1.1223229314380596</v>
      </c>
      <c r="BE24" s="25"/>
      <c r="BF24" s="25">
        <f t="shared" si="28"/>
        <v>0.64705263534590396</v>
      </c>
      <c r="BG24" s="25">
        <f t="shared" si="28"/>
        <v>1.775258291550371</v>
      </c>
      <c r="BH24" s="25">
        <f t="shared" si="28"/>
        <v>0.86212049485188347</v>
      </c>
      <c r="BI24" s="25">
        <f t="shared" si="28"/>
        <v>1.5730478567401469</v>
      </c>
      <c r="BJ24" s="25">
        <f t="shared" si="28"/>
        <v>1.3280495632164984</v>
      </c>
      <c r="BK24" s="25">
        <f t="shared" si="28"/>
        <v>1.104917580605431</v>
      </c>
      <c r="BL24" s="25">
        <f t="shared" si="28"/>
        <v>0.97851732790582446</v>
      </c>
      <c r="BM24" s="25">
        <f t="shared" si="28"/>
        <v>1.317976930128365</v>
      </c>
      <c r="BN24" s="25">
        <f t="shared" si="28"/>
        <v>1.765685745452632</v>
      </c>
      <c r="BO24" s="25">
        <f t="shared" si="28"/>
        <v>1.3499459157127816</v>
      </c>
      <c r="BP24" s="25">
        <f t="shared" si="29"/>
        <v>1.5733491313179735</v>
      </c>
      <c r="BQ24" s="25">
        <f t="shared" si="29"/>
        <v>1.9040918393204498</v>
      </c>
      <c r="BR24" s="25">
        <f t="shared" si="29"/>
        <v>2.0552448679855044</v>
      </c>
      <c r="BS24" s="25">
        <f t="shared" si="29"/>
        <v>1.6794897753605358</v>
      </c>
      <c r="BT24" s="25">
        <f t="shared" si="29"/>
        <v>1.6254231871793292</v>
      </c>
      <c r="BU24" s="25">
        <f t="shared" si="29"/>
        <v>1.4279669946800857</v>
      </c>
      <c r="BV24" s="25">
        <f t="shared" si="29"/>
        <v>1.3330420139872088</v>
      </c>
      <c r="BW24" s="25">
        <f t="shared" si="29"/>
        <v>1.5808080387170462</v>
      </c>
      <c r="BX24" s="25">
        <f t="shared" si="29"/>
        <v>1.2595166900756387</v>
      </c>
      <c r="BY24" s="25">
        <f t="shared" si="29"/>
        <v>1.3564727757128794</v>
      </c>
      <c r="BZ24" s="25">
        <f t="shared" si="29"/>
        <v>1.0827939212957669</v>
      </c>
      <c r="CA24" s="25">
        <f t="shared" si="29"/>
        <v>1.0022051072923948</v>
      </c>
      <c r="CB24" s="25">
        <f t="shared" si="29"/>
        <v>0.90796898297017126</v>
      </c>
      <c r="CC24" s="25">
        <f t="shared" si="29"/>
        <v>1.594306881114079</v>
      </c>
      <c r="CD24" s="25">
        <f t="shared" si="29"/>
        <v>1.8130786864503134</v>
      </c>
      <c r="CE24" s="25">
        <f t="shared" si="29"/>
        <v>1.2104193023826404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/>
      <c r="CL24" s="28"/>
      <c r="CM24" s="55">
        <f>CM30/CM18</f>
        <v>4144.5630846195163</v>
      </c>
    </row>
    <row r="25" spans="1:93" s="23" customFormat="1" x14ac:dyDescent="0.3">
      <c r="A25" s="29" t="s">
        <v>43</v>
      </c>
      <c r="B25" s="52">
        <f t="shared" si="24"/>
        <v>3885.7444856104153</v>
      </c>
      <c r="C25" s="52">
        <f t="shared" si="24"/>
        <v>4038.46916653673</v>
      </c>
      <c r="D25" s="52">
        <f t="shared" si="24"/>
        <v>7418.6915493299639</v>
      </c>
      <c r="E25" s="52">
        <f t="shared" si="24"/>
        <v>5015.0729003821634</v>
      </c>
      <c r="F25" s="52">
        <f t="shared" si="24"/>
        <v>6206.4038675991305</v>
      </c>
      <c r="G25" s="53">
        <f t="shared" si="24"/>
        <v>5094.0167503593902</v>
      </c>
      <c r="H25" s="53">
        <f t="shared" si="24"/>
        <v>3402.0971811962741</v>
      </c>
      <c r="I25" s="53">
        <f t="shared" si="24"/>
        <v>5870.1416915251848</v>
      </c>
      <c r="J25" s="116">
        <f t="shared" si="24"/>
        <v>5375.0520088635558</v>
      </c>
      <c r="K25" s="144">
        <f t="shared" si="24"/>
        <v>5685.622807972376</v>
      </c>
      <c r="L25" s="144">
        <f t="shared" si="24"/>
        <v>3170.1094811148664</v>
      </c>
      <c r="M25" s="53">
        <v>3956.4871318601822</v>
      </c>
      <c r="N25" s="53">
        <v>2321.3422039349398</v>
      </c>
      <c r="O25" s="53">
        <v>6330.6386630760971</v>
      </c>
      <c r="P25" s="53">
        <v>6673.1535730201449</v>
      </c>
      <c r="Q25" s="53">
        <v>6988.1827030218128</v>
      </c>
      <c r="R25" s="53">
        <v>6435.7584771902111</v>
      </c>
      <c r="S25" s="53">
        <v>5655.8454529124383</v>
      </c>
      <c r="T25" s="53">
        <v>5736.8200881119546</v>
      </c>
      <c r="U25" s="53">
        <v>6092.9300322560739</v>
      </c>
      <c r="V25" s="53">
        <v>6619.9480043734675</v>
      </c>
      <c r="W25" s="53">
        <v>4478.8861163665833</v>
      </c>
      <c r="X25" s="53">
        <v>3596.410943542834</v>
      </c>
      <c r="Y25" s="53">
        <v>1027.9380582770543</v>
      </c>
      <c r="Z25" s="53">
        <v>3511.8119852747145</v>
      </c>
      <c r="AA25" s="53">
        <v>3435.4181230001732</v>
      </c>
      <c r="AB25" s="53">
        <v>4039.8589955469156</v>
      </c>
      <c r="AC25" s="53">
        <f t="shared" si="25"/>
        <v>5670.7288166265153</v>
      </c>
      <c r="AD25" s="53">
        <f t="shared" si="25"/>
        <v>6081.6906392612545</v>
      </c>
      <c r="AE25" s="53">
        <f t="shared" si="25"/>
        <v>6553.0129872476582</v>
      </c>
      <c r="AF25" s="53">
        <f t="shared" si="25"/>
        <v>5155.3699756255028</v>
      </c>
      <c r="AG25" s="53">
        <f t="shared" si="25"/>
        <v>6513.8679492006222</v>
      </c>
      <c r="AH25" s="53">
        <f t="shared" si="25"/>
        <v>5366.9389609296986</v>
      </c>
      <c r="AI25" s="53">
        <f t="shared" si="25"/>
        <v>5728.1442999440787</v>
      </c>
      <c r="AJ25" s="53">
        <f t="shared" si="25"/>
        <v>4130.4680520631773</v>
      </c>
      <c r="AK25" s="53">
        <f t="shared" si="25"/>
        <v>2477.9046666921549</v>
      </c>
      <c r="AL25" s="53">
        <f t="shared" si="25"/>
        <v>3437.1654636953003</v>
      </c>
      <c r="AM25" s="54">
        <f t="shared" si="25"/>
        <v>2504.3754604420301</v>
      </c>
      <c r="AN25" s="52">
        <f t="shared" si="26"/>
        <v>2868.3012342418729</v>
      </c>
      <c r="AO25" s="52">
        <f t="shared" si="26"/>
        <v>3735.854849985436</v>
      </c>
      <c r="AP25" s="52">
        <f t="shared" si="26"/>
        <v>5865.5333177983621</v>
      </c>
      <c r="AQ25" s="52">
        <f t="shared" si="26"/>
        <v>5874.1829088060376</v>
      </c>
      <c r="AR25" s="52">
        <f t="shared" si="26"/>
        <v>5918.1024194331758</v>
      </c>
      <c r="AS25" s="52">
        <f t="shared" si="26"/>
        <v>4913.9941417000664</v>
      </c>
      <c r="AT25" s="52">
        <f t="shared" si="26"/>
        <v>3000.1746305243505</v>
      </c>
      <c r="AU25" s="52"/>
      <c r="AV25" s="25">
        <f t="shared" si="27"/>
        <v>0.98247123490150345</v>
      </c>
      <c r="AW25" s="25">
        <f t="shared" si="27"/>
        <v>1.0425845995393224</v>
      </c>
      <c r="AX25" s="25">
        <f t="shared" si="27"/>
        <v>2.7183739395667956</v>
      </c>
      <c r="AY25" s="25">
        <f t="shared" si="27"/>
        <v>1.9823335322340132</v>
      </c>
      <c r="AZ25" s="25">
        <f t="shared" si="27"/>
        <v>2.1013018500046896</v>
      </c>
      <c r="BA25" s="25">
        <f t="shared" si="27"/>
        <v>1.6294309582122399</v>
      </c>
      <c r="BB25" s="25">
        <f t="shared" si="27"/>
        <v>1.0851791943571729</v>
      </c>
      <c r="BC25" s="25">
        <f t="shared" si="27"/>
        <v>1.5681182435930834</v>
      </c>
      <c r="BD25" s="25">
        <f t="shared" si="27"/>
        <v>1.2021014716628915</v>
      </c>
      <c r="BE25" s="25"/>
      <c r="BF25" s="25">
        <f t="shared" si="28"/>
        <v>2.0636103223595987</v>
      </c>
      <c r="BG25" s="25">
        <f t="shared" si="28"/>
        <v>0.84452341770962114</v>
      </c>
      <c r="BH25" s="25">
        <f t="shared" si="28"/>
        <v>2.3301708349426016</v>
      </c>
      <c r="BI25" s="25">
        <f t="shared" si="28"/>
        <v>2.4519222759747339</v>
      </c>
      <c r="BJ25" s="25">
        <f t="shared" si="28"/>
        <v>2.3047122151181676</v>
      </c>
      <c r="BK25" s="25">
        <f t="shared" si="28"/>
        <v>2.0557943872286319</v>
      </c>
      <c r="BL25" s="25">
        <f t="shared" si="28"/>
        <v>2.121639261994122</v>
      </c>
      <c r="BM25" s="25">
        <f t="shared" si="28"/>
        <v>1.9122304936591115</v>
      </c>
      <c r="BN25" s="25">
        <f t="shared" si="28"/>
        <v>2.0818259834093316</v>
      </c>
      <c r="BO25" s="25">
        <f t="shared" si="28"/>
        <v>1.9337096028627436</v>
      </c>
      <c r="BP25" s="25">
        <f t="shared" si="29"/>
        <v>1.3649752760181963</v>
      </c>
      <c r="BQ25" s="25">
        <f t="shared" si="29"/>
        <v>1.2624106222493343</v>
      </c>
      <c r="BR25" s="25">
        <f t="shared" si="29"/>
        <v>0.37761007838151989</v>
      </c>
      <c r="BS25" s="25">
        <f t="shared" si="29"/>
        <v>1.0510546604628237</v>
      </c>
      <c r="BT25" s="25">
        <f t="shared" si="29"/>
        <v>1.081188464069452</v>
      </c>
      <c r="BU25" s="25">
        <f t="shared" si="29"/>
        <v>1.262039955578129</v>
      </c>
      <c r="BV25" s="25">
        <f t="shared" si="29"/>
        <v>1.6153656659926501</v>
      </c>
      <c r="BW25" s="25">
        <f t="shared" si="29"/>
        <v>1.6509326421604453</v>
      </c>
      <c r="BX25" s="25">
        <f t="shared" si="29"/>
        <v>1.6004635763302875</v>
      </c>
      <c r="BY25" s="25">
        <f t="shared" si="29"/>
        <v>1.4090910563980172</v>
      </c>
      <c r="BZ25" s="25">
        <f t="shared" si="29"/>
        <v>1.471899219691684</v>
      </c>
      <c r="CA25" s="25">
        <f t="shared" si="29"/>
        <v>1.1025625342441214</v>
      </c>
      <c r="CB25" s="25">
        <f t="shared" si="29"/>
        <v>1.1628812651012039</v>
      </c>
      <c r="CC25" s="25">
        <f t="shared" si="29"/>
        <v>1.1130597105702751</v>
      </c>
      <c r="CD25" s="25">
        <f t="shared" si="29"/>
        <v>0.76528264422286862</v>
      </c>
      <c r="CE25" s="25">
        <f t="shared" si="29"/>
        <v>0.9475241539798861</v>
      </c>
      <c r="CF25" s="28">
        <v>-3.8808319778127043E-2</v>
      </c>
      <c r="CG25" s="28">
        <v>1.2729020727419993E-4</v>
      </c>
      <c r="CH25" s="28">
        <v>0</v>
      </c>
      <c r="CI25" s="28">
        <v>0</v>
      </c>
      <c r="CJ25" s="28">
        <v>0</v>
      </c>
      <c r="CK25" s="28"/>
      <c r="CL25" s="28"/>
      <c r="CM25" s="55">
        <f>CM31/CM19</f>
        <v>2504.3754604420292</v>
      </c>
    </row>
    <row r="26" spans="1:93" s="23" customFormat="1" x14ac:dyDescent="0.3">
      <c r="A26" s="29" t="s">
        <v>44</v>
      </c>
      <c r="B26" s="52">
        <f t="shared" si="24"/>
        <v>4867.097117540713</v>
      </c>
      <c r="C26" s="52">
        <f t="shared" si="24"/>
        <v>3584.1179150848393</v>
      </c>
      <c r="D26" s="52">
        <f t="shared" si="24"/>
        <v>62.333668371504537</v>
      </c>
      <c r="E26" s="52">
        <f t="shared" si="24"/>
        <v>620.20315326423281</v>
      </c>
      <c r="F26" s="52">
        <f t="shared" si="24"/>
        <v>548.58471395020445</v>
      </c>
      <c r="G26" s="53">
        <f t="shared" si="24"/>
        <v>741.72417484239156</v>
      </c>
      <c r="H26" s="53">
        <f t="shared" si="24"/>
        <v>1265.3184393531444</v>
      </c>
      <c r="I26" s="53">
        <f t="shared" si="24"/>
        <v>497.74849300192341</v>
      </c>
      <c r="J26" s="116">
        <f t="shared" si="24"/>
        <v>1724.3071220797838</v>
      </c>
      <c r="K26" s="144">
        <f t="shared" si="24"/>
        <v>1317.3199836041724</v>
      </c>
      <c r="L26" s="144">
        <f t="shared" si="24"/>
        <v>1785.6669280928027</v>
      </c>
      <c r="M26" s="53">
        <v>770.58013002731457</v>
      </c>
      <c r="N26" s="53">
        <v>349.331326149218</v>
      </c>
      <c r="O26" s="53">
        <v>989.41710101058595</v>
      </c>
      <c r="P26" s="53">
        <v>349.13025763639229</v>
      </c>
      <c r="Q26" s="53">
        <v>471.473994272315</v>
      </c>
      <c r="R26" s="53">
        <v>300.80817764948182</v>
      </c>
      <c r="S26" s="53">
        <v>691.76229607901928</v>
      </c>
      <c r="T26" s="53">
        <v>750.89104952041862</v>
      </c>
      <c r="U26" s="53">
        <v>439.45448429293162</v>
      </c>
      <c r="V26" s="53">
        <v>872.75914148664958</v>
      </c>
      <c r="W26" s="53">
        <v>832.64600055398796</v>
      </c>
      <c r="X26" s="53">
        <v>844.81683051880225</v>
      </c>
      <c r="Y26" s="53">
        <v>994.7550718025459</v>
      </c>
      <c r="Z26" s="53">
        <v>1221.6343515191777</v>
      </c>
      <c r="AA26" s="53">
        <v>1759.926939087446</v>
      </c>
      <c r="AB26" s="53">
        <v>1040.8271631325292</v>
      </c>
      <c r="AC26" s="53">
        <f t="shared" si="25"/>
        <v>748.95712364166604</v>
      </c>
      <c r="AD26" s="53">
        <f t="shared" si="25"/>
        <v>505.43859648636214</v>
      </c>
      <c r="AE26" s="53">
        <f t="shared" si="25"/>
        <v>517.85593566159673</v>
      </c>
      <c r="AF26" s="53">
        <f t="shared" si="25"/>
        <v>245.50709904446509</v>
      </c>
      <c r="AG26" s="53">
        <f t="shared" si="25"/>
        <v>282.7567316734997</v>
      </c>
      <c r="AH26" s="53">
        <f t="shared" si="25"/>
        <v>1749.2455278129905</v>
      </c>
      <c r="AI26" s="53">
        <f t="shared" si="25"/>
        <v>2998.9247379031476</v>
      </c>
      <c r="AJ26" s="53">
        <f t="shared" si="25"/>
        <v>1821.358794118061</v>
      </c>
      <c r="AK26" s="53">
        <f t="shared" si="25"/>
        <v>1136.8001181282673</v>
      </c>
      <c r="AL26" s="53">
        <f t="shared" si="25"/>
        <v>2625.1401427729324</v>
      </c>
      <c r="AM26" s="54">
        <f t="shared" si="25"/>
        <v>1585.334189217109</v>
      </c>
      <c r="AN26" s="52">
        <f t="shared" si="26"/>
        <v>1113.5771899328811</v>
      </c>
      <c r="AO26" s="52">
        <f t="shared" si="26"/>
        <v>1421.2544693710406</v>
      </c>
      <c r="AP26" s="52">
        <f t="shared" si="26"/>
        <v>621.55826004359255</v>
      </c>
      <c r="AQ26" s="52">
        <f t="shared" si="26"/>
        <v>380.08729342093881</v>
      </c>
      <c r="AR26" s="52">
        <f t="shared" si="26"/>
        <v>1050.1112739682126</v>
      </c>
      <c r="AS26" s="52">
        <f t="shared" si="26"/>
        <v>2302.4213242665528</v>
      </c>
      <c r="AT26" s="52">
        <f t="shared" si="26"/>
        <v>1878.17384630998</v>
      </c>
      <c r="AU26" s="52"/>
      <c r="AV26" s="25">
        <f t="shared" si="27"/>
        <v>1.2305963331257479</v>
      </c>
      <c r="AW26" s="25">
        <f t="shared" si="27"/>
        <v>0.92528777294218134</v>
      </c>
      <c r="AX26" s="25">
        <f t="shared" si="27"/>
        <v>2.2840445452136485E-2</v>
      </c>
      <c r="AY26" s="25">
        <f t="shared" si="27"/>
        <v>0.24515087456042203</v>
      </c>
      <c r="AZ26" s="25">
        <f t="shared" si="27"/>
        <v>0.18573429942672773</v>
      </c>
      <c r="BA26" s="25">
        <f t="shared" si="27"/>
        <v>0.23725645049309141</v>
      </c>
      <c r="BB26" s="30">
        <f t="shared" si="27"/>
        <v>0.40360318106483389</v>
      </c>
      <c r="BC26" s="30">
        <f t="shared" si="27"/>
        <v>0.13296586924369158</v>
      </c>
      <c r="BD26" s="25">
        <f t="shared" si="27"/>
        <v>0.38563201353825827</v>
      </c>
      <c r="BE26" s="25"/>
      <c r="BF26" s="25">
        <f t="shared" si="28"/>
        <v>0.40191641158755148</v>
      </c>
      <c r="BG26" s="25">
        <f t="shared" si="28"/>
        <v>0.12708961435004368</v>
      </c>
      <c r="BH26" s="25">
        <f t="shared" si="28"/>
        <v>0.36418298296116353</v>
      </c>
      <c r="BI26" s="25">
        <f t="shared" si="28"/>
        <v>0.12828121615190707</v>
      </c>
      <c r="BJ26" s="25">
        <f t="shared" si="28"/>
        <v>0.15549276827580472</v>
      </c>
      <c r="BK26" s="25">
        <f t="shared" si="28"/>
        <v>9.6088093646774828E-2</v>
      </c>
      <c r="BL26" s="25">
        <f t="shared" si="28"/>
        <v>0.25949613714651332</v>
      </c>
      <c r="BM26" s="25">
        <f t="shared" si="28"/>
        <v>0.25029140538747485</v>
      </c>
      <c r="BN26" s="25">
        <f t="shared" si="28"/>
        <v>0.15015235019661274</v>
      </c>
      <c r="BO26" s="25">
        <f t="shared" si="28"/>
        <v>0.25493594991441387</v>
      </c>
      <c r="BP26" s="25">
        <f t="shared" si="29"/>
        <v>0.25375532552134322</v>
      </c>
      <c r="BQ26" s="25">
        <f t="shared" si="29"/>
        <v>0.29654724041389274</v>
      </c>
      <c r="BR26" s="25">
        <f t="shared" si="29"/>
        <v>0.36542040408871845</v>
      </c>
      <c r="BS26" s="25">
        <f t="shared" si="29"/>
        <v>0.36562449354624793</v>
      </c>
      <c r="BT26" s="25">
        <f t="shared" si="29"/>
        <v>0.55388096470908443</v>
      </c>
      <c r="BU26" s="25">
        <f t="shared" si="29"/>
        <v>0.32515131547220172</v>
      </c>
      <c r="BV26" s="25">
        <f t="shared" si="29"/>
        <v>0.21334817127634859</v>
      </c>
      <c r="BW26" s="25">
        <f t="shared" si="29"/>
        <v>0.13720610386858767</v>
      </c>
      <c r="BX26" s="25">
        <f t="shared" si="29"/>
        <v>0.12647763165214418</v>
      </c>
      <c r="BY26" s="25">
        <f t="shared" si="29"/>
        <v>6.7103206788530198E-2</v>
      </c>
      <c r="BZ26" s="25">
        <f t="shared" si="29"/>
        <v>6.3892823121148717E-2</v>
      </c>
      <c r="CA26" s="25">
        <f t="shared" si="29"/>
        <v>0.35935802441594972</v>
      </c>
      <c r="CB26" s="25">
        <f t="shared" si="29"/>
        <v>0.60881730810974066</v>
      </c>
      <c r="CC26" s="25">
        <f t="shared" si="29"/>
        <v>0.49081146898425793</v>
      </c>
      <c r="CD26" s="25">
        <f t="shared" si="29"/>
        <v>0.35109236123899351</v>
      </c>
      <c r="CE26" s="25">
        <f t="shared" si="29"/>
        <v>0.72367295643235385</v>
      </c>
      <c r="CF26" s="28">
        <v>5.9861602118417068E-2</v>
      </c>
      <c r="CG26" s="28">
        <v>-3.2270472820528084E-4</v>
      </c>
      <c r="CH26" s="28">
        <v>0</v>
      </c>
      <c r="CI26" s="28">
        <v>0</v>
      </c>
      <c r="CJ26" s="28">
        <v>0</v>
      </c>
      <c r="CK26" s="28"/>
      <c r="CL26" s="28"/>
      <c r="CM26" s="55">
        <f>CM32/CM20</f>
        <v>1585.3341892171088</v>
      </c>
    </row>
    <row r="27" spans="1:93" s="61" customFormat="1" x14ac:dyDescent="0.3">
      <c r="A27" s="56"/>
      <c r="B27" s="57"/>
      <c r="C27" s="57"/>
      <c r="D27" s="57"/>
      <c r="E27" s="57"/>
      <c r="F27" s="57"/>
      <c r="G27" s="58"/>
      <c r="H27" s="58"/>
      <c r="I27" s="58"/>
      <c r="J27" s="79"/>
      <c r="K27" s="145"/>
      <c r="L27" s="145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25"/>
      <c r="AF27" s="25"/>
      <c r="AG27" s="25"/>
      <c r="AH27" s="25"/>
      <c r="AI27" s="25"/>
      <c r="AJ27" s="25"/>
      <c r="AK27" s="57"/>
      <c r="AL27" s="57"/>
      <c r="AM27" s="158"/>
      <c r="AN27" s="57"/>
      <c r="AO27" s="57"/>
      <c r="AP27" s="57"/>
      <c r="AQ27" s="57"/>
      <c r="AR27" s="57"/>
      <c r="AS27" s="57"/>
      <c r="AT27" s="57"/>
      <c r="AU27" s="52"/>
      <c r="AV27" s="57"/>
      <c r="AW27" s="60"/>
      <c r="AX27" s="60"/>
      <c r="AY27" s="60"/>
      <c r="AZ27" s="60"/>
      <c r="BA27" s="60"/>
      <c r="BB27" s="60"/>
      <c r="BC27" s="60"/>
      <c r="BD27" s="60"/>
      <c r="BE27" s="60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/>
      <c r="CL27" s="28"/>
      <c r="CM27" s="59"/>
    </row>
    <row r="28" spans="1:93" s="23" customFormat="1" x14ac:dyDescent="0.3">
      <c r="A28" s="24" t="s">
        <v>48</v>
      </c>
      <c r="B28" s="53">
        <v>12598.892037187703</v>
      </c>
      <c r="C28" s="52">
        <v>16893.61615875503</v>
      </c>
      <c r="D28" s="52">
        <v>14341.036854706465</v>
      </c>
      <c r="E28" s="52">
        <v>14683.230933748007</v>
      </c>
      <c r="F28" s="52">
        <v>18458.275642770226</v>
      </c>
      <c r="G28" s="52">
        <v>21957.556401914964</v>
      </c>
      <c r="H28" s="52">
        <v>27365.670995187207</v>
      </c>
      <c r="I28" s="52">
        <f>'[1]Historical Financials in THB'!J15</f>
        <v>34077.45016858937</v>
      </c>
      <c r="J28" s="83">
        <f>'[1]Historical Financials in THB'!K15</f>
        <v>46589.086444475666</v>
      </c>
      <c r="K28" s="144">
        <f>SUM(AF28:AI28)</f>
        <v>44566.968664431712</v>
      </c>
      <c r="L28" s="144">
        <f t="shared" ref="L28:L33" si="31">SUM(AJ28:AM28)</f>
        <v>40073.807906148613</v>
      </c>
      <c r="M28" s="52">
        <v>2728.9290302383843</v>
      </c>
      <c r="N28" s="52">
        <v>3973.8986550615773</v>
      </c>
      <c r="O28" s="52">
        <v>3996.4319668739645</v>
      </c>
      <c r="P28" s="52">
        <v>3983.9712815740886</v>
      </c>
      <c r="Q28" s="52">
        <v>4564.7158750190174</v>
      </c>
      <c r="R28" s="52">
        <v>4967.6911947234566</v>
      </c>
      <c r="S28" s="52">
        <v>4351.9445855158519</v>
      </c>
      <c r="T28" s="52">
        <v>4573.923987511891</v>
      </c>
      <c r="U28" s="52">
        <v>4760.9631841459059</v>
      </c>
      <c r="V28" s="52">
        <v>6212.132216600181</v>
      </c>
      <c r="W28" s="52">
        <v>5911.347079164846</v>
      </c>
      <c r="X28" s="52">
        <v>5073.1139220040222</v>
      </c>
      <c r="Y28" s="52">
        <v>4804.096332878582</v>
      </c>
      <c r="Z28" s="52">
        <v>7749.5042689853317</v>
      </c>
      <c r="AA28" s="52">
        <v>7560.9718045045393</v>
      </c>
      <c r="AB28" s="52">
        <v>7251.098588465843</v>
      </c>
      <c r="AC28" s="52">
        <v>7681.4401338957323</v>
      </c>
      <c r="AD28" s="52">
        <v>8188.6900193756355</v>
      </c>
      <c r="AE28" s="52">
        <v>9771.9235752647492</v>
      </c>
      <c r="AF28" s="52">
        <f t="shared" ref="AF28:AF33" si="32">I28-AC28-AD28-AE28</f>
        <v>8435.3964400532514</v>
      </c>
      <c r="AG28" s="52">
        <v>10289.799532620993</v>
      </c>
      <c r="AH28" s="52">
        <f>'[1]Historical Financials in THB'!AI15</f>
        <v>12394.367090379281</v>
      </c>
      <c r="AI28" s="52">
        <v>13447.405601378188</v>
      </c>
      <c r="AJ28" s="52">
        <f>'[1]Historical Financials in THB'!AK15</f>
        <v>10457.512355273777</v>
      </c>
      <c r="AK28" s="52">
        <f>'[1]Historical Financials in THB'!AL15</f>
        <v>9604.2935179112392</v>
      </c>
      <c r="AL28" s="52">
        <v>11418.999282155231</v>
      </c>
      <c r="AM28" s="68">
        <f>'[1]Historical Financials in THB'!AN15</f>
        <v>8593.0027508083658</v>
      </c>
      <c r="AN28" s="52">
        <f t="shared" ref="AN28:AN33" si="33">Y28+Z28</f>
        <v>12553.600601863913</v>
      </c>
      <c r="AO28" s="52">
        <f t="shared" ref="AO28:AO33" si="34">AA28+AB28</f>
        <v>14812.070392970381</v>
      </c>
      <c r="AP28" s="52">
        <f t="shared" ref="AP28:AP33" si="35">AC28+AD28</f>
        <v>15870.130153271368</v>
      </c>
      <c r="AQ28" s="52">
        <f t="shared" ref="AQ28:AQ33" si="36">AE28+AF28</f>
        <v>18207.320015318001</v>
      </c>
      <c r="AR28" s="52">
        <f t="shared" ref="AR28:AR33" si="37">AG28+AH28</f>
        <v>22684.166623000274</v>
      </c>
      <c r="AS28" s="52">
        <f t="shared" ref="AS28:AS33" si="38">AI28+AJ28</f>
        <v>23904.917956651967</v>
      </c>
      <c r="AT28" s="52">
        <f t="shared" ref="AT28:AT33" si="39">AK28+AL28</f>
        <v>21023.292800066469</v>
      </c>
      <c r="AU28" s="52"/>
      <c r="AV28" s="25">
        <f t="shared" ref="AV28:BD33" si="40">B28/B$28</f>
        <v>1</v>
      </c>
      <c r="AW28" s="25">
        <f t="shared" si="40"/>
        <v>1</v>
      </c>
      <c r="AX28" s="25">
        <f t="shared" si="40"/>
        <v>1</v>
      </c>
      <c r="AY28" s="25">
        <f t="shared" si="40"/>
        <v>1</v>
      </c>
      <c r="AZ28" s="25">
        <f t="shared" si="40"/>
        <v>1</v>
      </c>
      <c r="BA28" s="25">
        <f t="shared" si="40"/>
        <v>1</v>
      </c>
      <c r="BB28" s="25">
        <f t="shared" si="40"/>
        <v>1</v>
      </c>
      <c r="BC28" s="25">
        <f t="shared" si="40"/>
        <v>1</v>
      </c>
      <c r="BD28" s="25">
        <f t="shared" si="40"/>
        <v>1</v>
      </c>
      <c r="BE28" s="25"/>
      <c r="BF28" s="25">
        <f t="shared" ref="BF28:BU33" si="41">M28/M$28</f>
        <v>1</v>
      </c>
      <c r="BG28" s="25">
        <f t="shared" si="41"/>
        <v>1</v>
      </c>
      <c r="BH28" s="25">
        <f t="shared" si="41"/>
        <v>1</v>
      </c>
      <c r="BI28" s="25">
        <f t="shared" si="41"/>
        <v>1</v>
      </c>
      <c r="BJ28" s="25">
        <f t="shared" si="41"/>
        <v>1</v>
      </c>
      <c r="BK28" s="25">
        <f t="shared" si="41"/>
        <v>1</v>
      </c>
      <c r="BL28" s="25">
        <f t="shared" si="41"/>
        <v>1</v>
      </c>
      <c r="BM28" s="25">
        <f t="shared" si="41"/>
        <v>1</v>
      </c>
      <c r="BN28" s="25">
        <f t="shared" si="41"/>
        <v>1</v>
      </c>
      <c r="BO28" s="25">
        <f t="shared" si="41"/>
        <v>1</v>
      </c>
      <c r="BP28" s="25">
        <f t="shared" si="41"/>
        <v>1</v>
      </c>
      <c r="BQ28" s="25">
        <f t="shared" si="41"/>
        <v>1</v>
      </c>
      <c r="BR28" s="25">
        <f t="shared" si="41"/>
        <v>1</v>
      </c>
      <c r="BS28" s="25">
        <f t="shared" si="41"/>
        <v>1</v>
      </c>
      <c r="BT28" s="25">
        <f t="shared" si="41"/>
        <v>1</v>
      </c>
      <c r="BU28" s="25">
        <f t="shared" si="41"/>
        <v>1</v>
      </c>
      <c r="BV28" s="25">
        <f t="shared" ref="BP28:CE33" si="42">AC28/AC$28</f>
        <v>1</v>
      </c>
      <c r="BW28" s="25">
        <f t="shared" si="42"/>
        <v>1</v>
      </c>
      <c r="BX28" s="25">
        <f t="shared" si="42"/>
        <v>1</v>
      </c>
      <c r="BY28" s="25">
        <f t="shared" si="42"/>
        <v>1</v>
      </c>
      <c r="BZ28" s="25">
        <f t="shared" si="42"/>
        <v>1</v>
      </c>
      <c r="CA28" s="25">
        <f t="shared" si="42"/>
        <v>1</v>
      </c>
      <c r="CB28" s="25">
        <f t="shared" si="42"/>
        <v>1</v>
      </c>
      <c r="CC28" s="25">
        <f t="shared" si="42"/>
        <v>1</v>
      </c>
      <c r="CD28" s="25">
        <f t="shared" si="42"/>
        <v>1</v>
      </c>
      <c r="CE28" s="25">
        <f t="shared" si="42"/>
        <v>1</v>
      </c>
      <c r="CF28" s="28">
        <v>0</v>
      </c>
      <c r="CG28" s="28">
        <v>-3.529094101395458E-7</v>
      </c>
      <c r="CH28" s="28">
        <v>0</v>
      </c>
      <c r="CI28" s="28">
        <v>0</v>
      </c>
      <c r="CJ28" s="28">
        <v>0</v>
      </c>
      <c r="CK28" s="28"/>
      <c r="CL28" s="28"/>
      <c r="CM28" s="21">
        <f>'[1]Historical Financials in THB'!BF15</f>
        <v>8507.7816793457096</v>
      </c>
      <c r="CN28" s="62"/>
      <c r="CO28" s="63"/>
    </row>
    <row r="29" spans="1:93" s="23" customFormat="1" x14ac:dyDescent="0.3">
      <c r="A29" s="29" t="s">
        <v>41</v>
      </c>
      <c r="B29" s="52">
        <v>4165.7865423906596</v>
      </c>
      <c r="C29" s="52">
        <v>8794.2519243883435</v>
      </c>
      <c r="D29" s="52">
        <v>6647.3128649591445</v>
      </c>
      <c r="E29" s="52">
        <v>7261.5412456562744</v>
      </c>
      <c r="F29" s="52">
        <v>8504.2806793911077</v>
      </c>
      <c r="G29" s="52">
        <v>8477.2200320510765</v>
      </c>
      <c r="H29" s="52">
        <v>10103.777162718066</v>
      </c>
      <c r="I29" s="52">
        <v>10060.927646297656</v>
      </c>
      <c r="J29" s="83">
        <v>18993.376292660188</v>
      </c>
      <c r="K29" s="144">
        <f>SUM(AF29:AI29)</f>
        <v>18278.64506653163</v>
      </c>
      <c r="L29" s="144">
        <f t="shared" si="31"/>
        <v>17755.728825101462</v>
      </c>
      <c r="M29" s="52">
        <v>1533.2647787866192</v>
      </c>
      <c r="N29" s="52">
        <v>2363.1951698100356</v>
      </c>
      <c r="O29" s="52">
        <v>2010.0586780520543</v>
      </c>
      <c r="P29" s="52">
        <v>1355.0226190075655</v>
      </c>
      <c r="Q29" s="52">
        <v>1881.040547026492</v>
      </c>
      <c r="R29" s="52">
        <v>2497.5154913262895</v>
      </c>
      <c r="S29" s="52">
        <v>2058.3781372263038</v>
      </c>
      <c r="T29" s="52">
        <v>2067.3465038120221</v>
      </c>
      <c r="U29" s="52">
        <v>1856.5240100331384</v>
      </c>
      <c r="V29" s="52">
        <v>2339.1634325222067</v>
      </c>
      <c r="W29" s="52">
        <v>2378.7878113455199</v>
      </c>
      <c r="X29" s="52">
        <v>1902.7447781502115</v>
      </c>
      <c r="Y29" s="52">
        <v>2336.5949653691659</v>
      </c>
      <c r="Z29" s="52">
        <v>3064.5484746924376</v>
      </c>
      <c r="AA29" s="52">
        <v>2500.608033424317</v>
      </c>
      <c r="AB29" s="52">
        <v>2202.0256892321459</v>
      </c>
      <c r="AC29" s="52">
        <v>1992.7276942311482</v>
      </c>
      <c r="AD29" s="52">
        <v>2229.1741854040183</v>
      </c>
      <c r="AE29" s="52">
        <v>2827.6574096282002</v>
      </c>
      <c r="AF29" s="52">
        <f t="shared" si="32"/>
        <v>3011.3683570342891</v>
      </c>
      <c r="AG29" s="52">
        <v>3662.4844473320268</v>
      </c>
      <c r="AH29" s="52">
        <v>5731.7155115528985</v>
      </c>
      <c r="AI29" s="52">
        <v>5873.0767506124175</v>
      </c>
      <c r="AJ29" s="52">
        <v>3726.0995831628461</v>
      </c>
      <c r="AK29" s="52">
        <v>4600.6467867462907</v>
      </c>
      <c r="AL29" s="52">
        <v>5326.497387499423</v>
      </c>
      <c r="AM29" s="68">
        <v>4102.4850676929018</v>
      </c>
      <c r="AN29" s="52">
        <f t="shared" si="33"/>
        <v>5401.1434400616035</v>
      </c>
      <c r="AO29" s="52">
        <f t="shared" si="34"/>
        <v>4702.6337226564629</v>
      </c>
      <c r="AP29" s="52">
        <f t="shared" si="35"/>
        <v>4221.9018796351666</v>
      </c>
      <c r="AQ29" s="52">
        <f t="shared" si="36"/>
        <v>5839.0257666624893</v>
      </c>
      <c r="AR29" s="52">
        <f t="shared" si="37"/>
        <v>9394.1999588849249</v>
      </c>
      <c r="AS29" s="52">
        <f t="shared" si="38"/>
        <v>9599.1763337752636</v>
      </c>
      <c r="AT29" s="52">
        <f t="shared" si="39"/>
        <v>9927.1441742457137</v>
      </c>
      <c r="AU29" s="52"/>
      <c r="AV29" s="25">
        <f t="shared" si="40"/>
        <v>0.33064705452627541</v>
      </c>
      <c r="AW29" s="25">
        <f t="shared" si="40"/>
        <v>0.52056657625849789</v>
      </c>
      <c r="AX29" s="25">
        <f t="shared" si="40"/>
        <v>0.46351689437138699</v>
      </c>
      <c r="AY29" s="25">
        <f t="shared" si="40"/>
        <v>0.49454655303188849</v>
      </c>
      <c r="AZ29" s="25">
        <f t="shared" si="40"/>
        <v>0.46072996437899016</v>
      </c>
      <c r="BA29" s="25">
        <f t="shared" si="40"/>
        <v>0.38607301636313957</v>
      </c>
      <c r="BB29" s="25">
        <f t="shared" si="40"/>
        <v>0.3692135728919278</v>
      </c>
      <c r="BC29" s="25">
        <f t="shared" si="40"/>
        <v>0.29523710243940843</v>
      </c>
      <c r="BD29" s="25">
        <f t="shared" si="40"/>
        <v>0.40767865914898921</v>
      </c>
      <c r="BE29" s="25"/>
      <c r="BF29" s="25">
        <f t="shared" si="41"/>
        <v>0.5618558642592042</v>
      </c>
      <c r="BG29" s="25">
        <f t="shared" si="41"/>
        <v>0.59467927467149184</v>
      </c>
      <c r="BH29" s="25">
        <f t="shared" si="41"/>
        <v>0.50296331695703445</v>
      </c>
      <c r="BI29" s="25">
        <f t="shared" si="41"/>
        <v>0.34011857095319942</v>
      </c>
      <c r="BJ29" s="25">
        <f t="shared" si="41"/>
        <v>0.41208272289645087</v>
      </c>
      <c r="BK29" s="25">
        <f t="shared" si="41"/>
        <v>0.50275176000856914</v>
      </c>
      <c r="BL29" s="25">
        <f t="shared" si="41"/>
        <v>0.47297894005291352</v>
      </c>
      <c r="BM29" s="25">
        <f t="shared" si="41"/>
        <v>0.45198532145625159</v>
      </c>
      <c r="BN29" s="25">
        <f t="shared" si="41"/>
        <v>0.38994714687469068</v>
      </c>
      <c r="BO29" s="25">
        <f t="shared" si="41"/>
        <v>0.37654759283317385</v>
      </c>
      <c r="BP29" s="25">
        <f t="shared" si="42"/>
        <v>0.40241044545156274</v>
      </c>
      <c r="BQ29" s="25">
        <f t="shared" si="42"/>
        <v>0.37506446876686222</v>
      </c>
      <c r="BR29" s="25">
        <f t="shared" si="42"/>
        <v>0.48637554359137802</v>
      </c>
      <c r="BS29" s="25">
        <f t="shared" si="42"/>
        <v>0.39545090477041434</v>
      </c>
      <c r="BT29" s="25">
        <f t="shared" si="42"/>
        <v>0.33072574506025137</v>
      </c>
      <c r="BU29" s="25">
        <f t="shared" si="42"/>
        <v>0.30368166455974793</v>
      </c>
      <c r="BV29" s="25">
        <f t="shared" si="42"/>
        <v>0.25942110587282713</v>
      </c>
      <c r="BW29" s="25">
        <f t="shared" si="42"/>
        <v>0.2722259824379073</v>
      </c>
      <c r="BX29" s="25">
        <f t="shared" si="42"/>
        <v>0.28936548550028862</v>
      </c>
      <c r="BY29" s="25">
        <f t="shared" si="42"/>
        <v>0.35699191833303795</v>
      </c>
      <c r="BZ29" s="25">
        <f t="shared" si="42"/>
        <v>0.35593350829830284</v>
      </c>
      <c r="CA29" s="25">
        <f t="shared" si="42"/>
        <v>0.46244519544704737</v>
      </c>
      <c r="CB29" s="25">
        <f t="shared" si="42"/>
        <v>0.43674422596508145</v>
      </c>
      <c r="CC29" s="25">
        <f t="shared" si="42"/>
        <v>0.3563084084030515</v>
      </c>
      <c r="CD29" s="25">
        <f t="shared" si="42"/>
        <v>0.47901980277533712</v>
      </c>
      <c r="CE29" s="25">
        <f t="shared" si="42"/>
        <v>0.46645921029378462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/>
      <c r="CL29" s="28"/>
      <c r="CM29" s="21">
        <v>4102.4850676929036</v>
      </c>
      <c r="CN29" s="62"/>
      <c r="CO29" s="63"/>
    </row>
    <row r="30" spans="1:93" s="23" customFormat="1" x14ac:dyDescent="0.3">
      <c r="A30" s="29" t="s">
        <v>42</v>
      </c>
      <c r="B30" s="52">
        <v>1029.9537040109926</v>
      </c>
      <c r="C30" s="52">
        <v>2348.9230914011919</v>
      </c>
      <c r="D30" s="52">
        <v>2179.044686715727</v>
      </c>
      <c r="E30" s="52">
        <v>2966.5675983240717</v>
      </c>
      <c r="F30" s="52">
        <v>4020.5711676422929</v>
      </c>
      <c r="G30" s="52">
        <v>6691.1599616844023</v>
      </c>
      <c r="H30" s="52">
        <v>7246.2485491640718</v>
      </c>
      <c r="I30" s="52">
        <v>7064.249628545298</v>
      </c>
      <c r="J30" s="83">
        <v>7753.3977410694833</v>
      </c>
      <c r="K30" s="144">
        <f t="shared" ref="K30:K32" si="43">SUM(AF30:AI30)</f>
        <v>7153.2453725644864</v>
      </c>
      <c r="L30" s="144">
        <f t="shared" si="31"/>
        <v>8541.1000117268813</v>
      </c>
      <c r="M30" s="52">
        <v>263.23020912627891</v>
      </c>
      <c r="N30" s="52">
        <v>1096.3776563537499</v>
      </c>
      <c r="O30" s="52">
        <v>502.86578024296409</v>
      </c>
      <c r="P30" s="52">
        <v>1104.0939526010789</v>
      </c>
      <c r="Q30" s="52">
        <v>1009.9567654422929</v>
      </c>
      <c r="R30" s="52">
        <v>1028.0429143615295</v>
      </c>
      <c r="S30" s="52">
        <v>754.29880628004139</v>
      </c>
      <c r="T30" s="52">
        <v>1228.2726815584292</v>
      </c>
      <c r="U30" s="52">
        <v>1544.7883609757546</v>
      </c>
      <c r="V30" s="52">
        <v>1600.2680111095001</v>
      </c>
      <c r="W30" s="52">
        <v>1712.2688353400549</v>
      </c>
      <c r="X30" s="52">
        <v>1833.8347542590927</v>
      </c>
      <c r="Y30" s="52">
        <v>1915.328934310664</v>
      </c>
      <c r="Z30" s="52">
        <v>1933.8085853078887</v>
      </c>
      <c r="AA30" s="52">
        <v>1818.2750125486846</v>
      </c>
      <c r="AB30" s="52">
        <v>1578.8360169968346</v>
      </c>
      <c r="AC30" s="52">
        <v>1600.273589697146</v>
      </c>
      <c r="AD30" s="52">
        <v>2026.209022038626</v>
      </c>
      <c r="AE30" s="52">
        <v>1683.2164625868268</v>
      </c>
      <c r="AF30" s="52">
        <f t="shared" si="32"/>
        <v>1754.5505542226988</v>
      </c>
      <c r="AG30" s="52">
        <v>1737.3032496053047</v>
      </c>
      <c r="AH30" s="52">
        <v>1837.3059889243405</v>
      </c>
      <c r="AI30" s="52">
        <v>1824.0855798121429</v>
      </c>
      <c r="AJ30" s="52">
        <v>2354.7029227276953</v>
      </c>
      <c r="AK30" s="52">
        <v>2423.2412892185757</v>
      </c>
      <c r="AL30" s="52">
        <v>1973.7311243574468</v>
      </c>
      <c r="AM30" s="68">
        <v>1789.4246754231635</v>
      </c>
      <c r="AN30" s="52">
        <f t="shared" si="33"/>
        <v>3849.1375196185527</v>
      </c>
      <c r="AO30" s="52">
        <f t="shared" si="34"/>
        <v>3397.1110295455192</v>
      </c>
      <c r="AP30" s="52">
        <f t="shared" si="35"/>
        <v>3626.482611735772</v>
      </c>
      <c r="AQ30" s="52">
        <f t="shared" si="36"/>
        <v>3437.7670168095256</v>
      </c>
      <c r="AR30" s="52">
        <f t="shared" si="37"/>
        <v>3574.6092385296452</v>
      </c>
      <c r="AS30" s="52">
        <f t="shared" si="38"/>
        <v>4178.7885025398382</v>
      </c>
      <c r="AT30" s="52">
        <f t="shared" si="39"/>
        <v>4396.9724135760225</v>
      </c>
      <c r="AU30" s="52"/>
      <c r="AV30" s="25">
        <f t="shared" si="40"/>
        <v>8.1749545989513589E-2</v>
      </c>
      <c r="AW30" s="25">
        <f t="shared" si="40"/>
        <v>0.13904205407105064</v>
      </c>
      <c r="AX30" s="25">
        <f t="shared" si="40"/>
        <v>0.15194471005076629</v>
      </c>
      <c r="AY30" s="25">
        <f t="shared" si="40"/>
        <v>0.20203779479526532</v>
      </c>
      <c r="AZ30" s="25">
        <f t="shared" si="40"/>
        <v>0.21781943478653587</v>
      </c>
      <c r="BA30" s="25">
        <f t="shared" si="40"/>
        <v>0.30473153930283664</v>
      </c>
      <c r="BB30" s="25">
        <f t="shared" si="40"/>
        <v>0.26479338111016781</v>
      </c>
      <c r="BC30" s="25">
        <f t="shared" si="40"/>
        <v>0.20729983005174243</v>
      </c>
      <c r="BD30" s="25">
        <f t="shared" si="40"/>
        <v>0.16642090096164244</v>
      </c>
      <c r="BE30" s="25"/>
      <c r="BF30" s="25">
        <f t="shared" si="41"/>
        <v>9.6459162627356626E-2</v>
      </c>
      <c r="BG30" s="25">
        <f t="shared" si="41"/>
        <v>0.27589471990114478</v>
      </c>
      <c r="BH30" s="25">
        <f t="shared" si="41"/>
        <v>0.12582868529007113</v>
      </c>
      <c r="BI30" s="25">
        <f t="shared" si="41"/>
        <v>0.27713401391910769</v>
      </c>
      <c r="BJ30" s="25">
        <f t="shared" si="41"/>
        <v>0.22125293076167313</v>
      </c>
      <c r="BK30" s="25">
        <f t="shared" si="41"/>
        <v>0.20694581729506215</v>
      </c>
      <c r="BL30" s="25">
        <f t="shared" si="41"/>
        <v>0.17332454296189795</v>
      </c>
      <c r="BM30" s="25">
        <f t="shared" si="41"/>
        <v>0.26853806161011023</v>
      </c>
      <c r="BN30" s="25">
        <f t="shared" si="41"/>
        <v>0.32446971363272203</v>
      </c>
      <c r="BO30" s="25">
        <f t="shared" si="41"/>
        <v>0.25760366252882266</v>
      </c>
      <c r="BP30" s="25">
        <f t="shared" si="42"/>
        <v>0.289657976838329</v>
      </c>
      <c r="BQ30" s="25">
        <f t="shared" si="42"/>
        <v>0.36148109079613899</v>
      </c>
      <c r="BR30" s="25">
        <f t="shared" si="42"/>
        <v>0.39868662108259845</v>
      </c>
      <c r="BS30" s="25">
        <f t="shared" si="42"/>
        <v>0.2495396503034753</v>
      </c>
      <c r="BT30" s="25">
        <f t="shared" si="42"/>
        <v>0.2404816549461837</v>
      </c>
      <c r="BU30" s="25">
        <f t="shared" si="42"/>
        <v>0.21773749146208726</v>
      </c>
      <c r="BV30" s="25">
        <f t="shared" si="42"/>
        <v>0.20832989150506451</v>
      </c>
      <c r="BW30" s="25">
        <f t="shared" si="42"/>
        <v>0.24743994671239475</v>
      </c>
      <c r="BX30" s="25">
        <f t="shared" si="42"/>
        <v>0.17225026880556868</v>
      </c>
      <c r="BY30" s="25">
        <f t="shared" si="42"/>
        <v>0.20799858864862344</v>
      </c>
      <c r="BZ30" s="25">
        <f t="shared" si="42"/>
        <v>0.16883742429555215</v>
      </c>
      <c r="CA30" s="25">
        <f t="shared" si="42"/>
        <v>0.14823717706009279</v>
      </c>
      <c r="CB30" s="25">
        <f t="shared" si="42"/>
        <v>0.13564591073427557</v>
      </c>
      <c r="CC30" s="25">
        <f t="shared" si="42"/>
        <v>0.22516855278112166</v>
      </c>
      <c r="CD30" s="25">
        <f t="shared" si="42"/>
        <v>0.25230812497550442</v>
      </c>
      <c r="CE30" s="25">
        <f t="shared" si="42"/>
        <v>0.17284624296647852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/>
      <c r="CL30" s="28"/>
      <c r="CM30" s="21">
        <v>1704.2037670197249</v>
      </c>
      <c r="CN30" s="62"/>
      <c r="CO30" s="63"/>
    </row>
    <row r="31" spans="1:93" s="23" customFormat="1" x14ac:dyDescent="0.3">
      <c r="A31" s="29" t="s">
        <v>43</v>
      </c>
      <c r="B31" s="52">
        <v>1309.7610937118529</v>
      </c>
      <c r="C31" s="52">
        <v>1464.308535094553</v>
      </c>
      <c r="D31" s="52">
        <v>5307.4914956084986</v>
      </c>
      <c r="E31" s="52">
        <v>3710.8873450074161</v>
      </c>
      <c r="F31" s="52">
        <v>5519.6383438565026</v>
      </c>
      <c r="G31" s="52">
        <v>5897.256497634804</v>
      </c>
      <c r="H31" s="52">
        <v>8083.8667006877986</v>
      </c>
      <c r="I31" s="52">
        <v>16411.244731657411</v>
      </c>
      <c r="J31" s="83">
        <v>17470.19603040388</v>
      </c>
      <c r="K31" s="144">
        <f t="shared" si="43"/>
        <v>17499.962467774447</v>
      </c>
      <c r="L31" s="144">
        <f t="shared" si="31"/>
        <v>11064.315462209699</v>
      </c>
      <c r="M31" s="52">
        <v>750.0064979772892</v>
      </c>
      <c r="N31" s="52">
        <v>344.76820475115358</v>
      </c>
      <c r="O31" s="52">
        <v>1212.0005188203725</v>
      </c>
      <c r="P31" s="52">
        <v>1404.1121234586008</v>
      </c>
      <c r="Q31" s="52">
        <v>1581.9885040469103</v>
      </c>
      <c r="R31" s="52">
        <v>1415.2484529497731</v>
      </c>
      <c r="S31" s="52">
        <v>1352.3185864290897</v>
      </c>
      <c r="T31" s="52">
        <v>1170.0828004307295</v>
      </c>
      <c r="U31" s="52">
        <v>1421.5333877219593</v>
      </c>
      <c r="V31" s="52">
        <v>1888.5670333762503</v>
      </c>
      <c r="W31" s="52">
        <v>1465.3888789422228</v>
      </c>
      <c r="X31" s="52">
        <v>1121.7671975943713</v>
      </c>
      <c r="Y31" s="52">
        <v>243.44483312346654</v>
      </c>
      <c r="Z31" s="52">
        <v>2378.5517260148868</v>
      </c>
      <c r="AA31" s="52">
        <v>2526.1356082935527</v>
      </c>
      <c r="AB31" s="52">
        <v>2935.734533255893</v>
      </c>
      <c r="AC31" s="52">
        <v>3895.9817782669493</v>
      </c>
      <c r="AD31" s="52">
        <v>3765.575851090477</v>
      </c>
      <c r="AE31" s="52">
        <v>5020.0230469340413</v>
      </c>
      <c r="AF31" s="52">
        <f t="shared" si="32"/>
        <v>3729.6640553659427</v>
      </c>
      <c r="AG31" s="52">
        <v>4671.6772816145985</v>
      </c>
      <c r="AH31" s="52">
        <v>4160.5955022477747</v>
      </c>
      <c r="AI31" s="52">
        <v>4938.0256285461292</v>
      </c>
      <c r="AJ31" s="52">
        <v>3699.8976179953797</v>
      </c>
      <c r="AK31" s="52">
        <v>1973.8473667630819</v>
      </c>
      <c r="AL31" s="52">
        <v>3272.2926399238636</v>
      </c>
      <c r="AM31" s="68">
        <v>2118.2778375273738</v>
      </c>
      <c r="AN31" s="52">
        <f t="shared" si="33"/>
        <v>2621.9965591383534</v>
      </c>
      <c r="AO31" s="52">
        <f t="shared" si="34"/>
        <v>5461.8701415494452</v>
      </c>
      <c r="AP31" s="52">
        <f t="shared" si="35"/>
        <v>7661.5576293574268</v>
      </c>
      <c r="AQ31" s="52">
        <f t="shared" si="36"/>
        <v>8749.687102299984</v>
      </c>
      <c r="AR31" s="52">
        <f t="shared" si="37"/>
        <v>8832.2727838623723</v>
      </c>
      <c r="AS31" s="52">
        <f t="shared" si="38"/>
        <v>8637.923246541508</v>
      </c>
      <c r="AT31" s="52">
        <f t="shared" si="39"/>
        <v>5246.1400066869455</v>
      </c>
      <c r="AU31" s="52"/>
      <c r="AV31" s="25">
        <f t="shared" si="40"/>
        <v>0.10395843458661901</v>
      </c>
      <c r="AW31" s="25">
        <f t="shared" si="40"/>
        <v>8.6678217460012696E-2</v>
      </c>
      <c r="AX31" s="25">
        <f t="shared" si="40"/>
        <v>0.37009119698808091</v>
      </c>
      <c r="AY31" s="25">
        <f t="shared" si="40"/>
        <v>0.25272961800786603</v>
      </c>
      <c r="AZ31" s="25">
        <f t="shared" si="40"/>
        <v>0.29903326023947668</v>
      </c>
      <c r="BA31" s="25">
        <f t="shared" si="40"/>
        <v>0.2685752635534841</v>
      </c>
      <c r="BB31" s="25">
        <f t="shared" si="40"/>
        <v>0.2954017353387573</v>
      </c>
      <c r="BC31" s="25">
        <f t="shared" si="40"/>
        <v>0.48158664015256492</v>
      </c>
      <c r="BD31" s="25">
        <f t="shared" si="40"/>
        <v>0.37498473062408422</v>
      </c>
      <c r="BE31" s="25"/>
      <c r="BF31" s="25">
        <f t="shared" si="41"/>
        <v>0.2748354719623371</v>
      </c>
      <c r="BG31" s="25">
        <f t="shared" si="41"/>
        <v>8.675817746686125E-2</v>
      </c>
      <c r="BH31" s="25">
        <f t="shared" si="41"/>
        <v>0.30327064963610711</v>
      </c>
      <c r="BI31" s="25">
        <f t="shared" si="41"/>
        <v>0.35244032253762342</v>
      </c>
      <c r="BJ31" s="25">
        <f t="shared" si="41"/>
        <v>0.34656888782597439</v>
      </c>
      <c r="BK31" s="25">
        <f t="shared" si="41"/>
        <v>0.28489058548023488</v>
      </c>
      <c r="BL31" s="25">
        <f t="shared" si="41"/>
        <v>0.31073892598032576</v>
      </c>
      <c r="BM31" s="25">
        <f t="shared" si="41"/>
        <v>0.25581596975056586</v>
      </c>
      <c r="BN31" s="25">
        <f t="shared" si="41"/>
        <v>0.29858105024959897</v>
      </c>
      <c r="BO31" s="25">
        <f t="shared" si="41"/>
        <v>0.30401269121889979</v>
      </c>
      <c r="BP31" s="25">
        <f t="shared" si="42"/>
        <v>0.24789423786451947</v>
      </c>
      <c r="BQ31" s="25">
        <f t="shared" si="42"/>
        <v>0.22112004871974997</v>
      </c>
      <c r="BR31" s="25">
        <f t="shared" si="42"/>
        <v>5.0674427874679198E-2</v>
      </c>
      <c r="BS31" s="25">
        <f t="shared" si="42"/>
        <v>0.30692953296821895</v>
      </c>
      <c r="BT31" s="25">
        <f t="shared" si="42"/>
        <v>0.33410197440341954</v>
      </c>
      <c r="BU31" s="25">
        <f t="shared" si="42"/>
        <v>0.40486755178390471</v>
      </c>
      <c r="BV31" s="25">
        <f t="shared" si="42"/>
        <v>0.5071941862926499</v>
      </c>
      <c r="BW31" s="25">
        <f t="shared" si="42"/>
        <v>0.45985082378018644</v>
      </c>
      <c r="BX31" s="25">
        <f t="shared" si="42"/>
        <v>0.51371902453688956</v>
      </c>
      <c r="BY31" s="25">
        <f t="shared" si="42"/>
        <v>0.44214448981397225</v>
      </c>
      <c r="BZ31" s="25">
        <f t="shared" si="42"/>
        <v>0.45401052438430162</v>
      </c>
      <c r="CA31" s="25">
        <f t="shared" si="42"/>
        <v>0.33568438564945358</v>
      </c>
      <c r="CB31" s="25">
        <f t="shared" si="42"/>
        <v>0.36721028389595417</v>
      </c>
      <c r="CC31" s="25">
        <f t="shared" si="42"/>
        <v>0.35380284452922522</v>
      </c>
      <c r="CD31" s="25">
        <f t="shared" si="42"/>
        <v>0.20551718490090026</v>
      </c>
      <c r="CE31" s="25">
        <f t="shared" si="42"/>
        <v>0.28656562270194386</v>
      </c>
      <c r="CF31" s="28">
        <v>-3.5475799999858282E-2</v>
      </c>
      <c r="CG31" s="28">
        <v>1.860999991549761E-4</v>
      </c>
      <c r="CH31" s="28">
        <v>0</v>
      </c>
      <c r="CI31" s="28">
        <v>0</v>
      </c>
      <c r="CJ31" s="28">
        <v>0</v>
      </c>
      <c r="CK31" s="28"/>
      <c r="CL31" s="28"/>
      <c r="CM31" s="21">
        <v>2118.2778375273747</v>
      </c>
      <c r="CN31" s="62"/>
      <c r="CO31" s="63"/>
    </row>
    <row r="32" spans="1:93" s="23" customFormat="1" x14ac:dyDescent="0.3">
      <c r="A32" s="29" t="s">
        <v>44</v>
      </c>
      <c r="B32" s="52">
        <v>6121.3915803549553</v>
      </c>
      <c r="C32" s="52">
        <v>4509.6554366509426</v>
      </c>
      <c r="D32" s="52">
        <v>74.912810776006154</v>
      </c>
      <c r="E32" s="52">
        <v>779.91919032555438</v>
      </c>
      <c r="F32" s="52">
        <v>611.50281641547292</v>
      </c>
      <c r="G32" s="52">
        <v>843.63878243133809</v>
      </c>
      <c r="H32" s="52">
        <v>1479.5602408633126</v>
      </c>
      <c r="I32" s="52">
        <v>599.32579229808925</v>
      </c>
      <c r="J32" s="83">
        <v>2341.5742990965468</v>
      </c>
      <c r="K32" s="144">
        <f t="shared" si="43"/>
        <v>1630.653887589127</v>
      </c>
      <c r="L32" s="144">
        <f t="shared" si="31"/>
        <v>3093.6609338212193</v>
      </c>
      <c r="M32" s="52">
        <v>238.93266357638089</v>
      </c>
      <c r="N32" s="52">
        <v>107.31625494343541</v>
      </c>
      <c r="O32" s="52">
        <v>324.72345221066854</v>
      </c>
      <c r="P32" s="52">
        <v>108.94681959506948</v>
      </c>
      <c r="Q32" s="52">
        <v>133.18486875236837</v>
      </c>
      <c r="R32" s="52">
        <v>86.21615689357867</v>
      </c>
      <c r="S32" s="52">
        <v>205.64024001401668</v>
      </c>
      <c r="T32" s="52">
        <v>186.46155075550917</v>
      </c>
      <c r="U32" s="52">
        <v>132.66740733112448</v>
      </c>
      <c r="V32" s="52">
        <v>261.36321464742036</v>
      </c>
      <c r="W32" s="52">
        <v>222.36707371890844</v>
      </c>
      <c r="X32" s="52">
        <v>227.24108673388486</v>
      </c>
      <c r="Y32" s="52">
        <v>280.77519959222138</v>
      </c>
      <c r="Z32" s="52">
        <v>379.16439902736238</v>
      </c>
      <c r="AA32" s="52">
        <v>536.93066991202011</v>
      </c>
      <c r="AB32" s="52">
        <v>282.68997233170876</v>
      </c>
      <c r="AC32" s="52">
        <v>209.53283152341763</v>
      </c>
      <c r="AD32" s="52">
        <v>155.13983093810825</v>
      </c>
      <c r="AE32" s="52">
        <v>157.98199196106111</v>
      </c>
      <c r="AF32" s="52">
        <f t="shared" si="32"/>
        <v>76.671137875502296</v>
      </c>
      <c r="AG32" s="52">
        <v>84.506453846553143</v>
      </c>
      <c r="AH32" s="52">
        <v>573.8034886448861</v>
      </c>
      <c r="AI32" s="52">
        <v>895.67280722218538</v>
      </c>
      <c r="AJ32" s="52">
        <f>J32-(AG32+AH32+AI32)</f>
        <v>787.59154938292227</v>
      </c>
      <c r="AK32" s="52">
        <v>477.35769366765192</v>
      </c>
      <c r="AL32" s="52">
        <v>1094.078528493214</v>
      </c>
      <c r="AM32" s="68">
        <v>734.63316227743087</v>
      </c>
      <c r="AN32" s="52">
        <f t="shared" si="33"/>
        <v>659.93959861958376</v>
      </c>
      <c r="AO32" s="52">
        <f t="shared" si="34"/>
        <v>819.62064224372887</v>
      </c>
      <c r="AP32" s="52">
        <f t="shared" si="35"/>
        <v>364.67266246152587</v>
      </c>
      <c r="AQ32" s="52">
        <f t="shared" si="36"/>
        <v>234.65312983656341</v>
      </c>
      <c r="AR32" s="52">
        <f t="shared" si="37"/>
        <v>658.30994249143919</v>
      </c>
      <c r="AS32" s="52">
        <f t="shared" si="38"/>
        <v>1683.2643566051077</v>
      </c>
      <c r="AT32" s="52">
        <f t="shared" si="39"/>
        <v>1571.4362221608658</v>
      </c>
      <c r="AU32" s="52"/>
      <c r="AV32" s="25">
        <f t="shared" si="40"/>
        <v>0.4858674526527143</v>
      </c>
      <c r="AW32" s="25">
        <f t="shared" si="40"/>
        <v>0.26694435307823877</v>
      </c>
      <c r="AX32" s="25">
        <f t="shared" si="40"/>
        <v>5.2236676842107935E-3</v>
      </c>
      <c r="AY32" s="25">
        <f t="shared" si="40"/>
        <v>5.3116319823928157E-2</v>
      </c>
      <c r="AZ32" s="25">
        <f t="shared" si="40"/>
        <v>3.3128924296619636E-2</v>
      </c>
      <c r="BA32" s="25">
        <f t="shared" si="40"/>
        <v>3.842134192845624E-2</v>
      </c>
      <c r="BB32" s="25">
        <f t="shared" si="40"/>
        <v>5.4066287690278908E-2</v>
      </c>
      <c r="BC32" s="25">
        <f t="shared" si="40"/>
        <v>1.7587166567131048E-2</v>
      </c>
      <c r="BD32" s="25">
        <f t="shared" si="40"/>
        <v>5.0260146265954535E-2</v>
      </c>
      <c r="BE32" s="25"/>
      <c r="BF32" s="25">
        <f t="shared" si="41"/>
        <v>8.7555469903703956E-2</v>
      </c>
      <c r="BG32" s="25">
        <f t="shared" si="41"/>
        <v>2.7005282282864987E-2</v>
      </c>
      <c r="BH32" s="25">
        <f t="shared" si="41"/>
        <v>8.1253341706369483E-2</v>
      </c>
      <c r="BI32" s="25">
        <f t="shared" si="41"/>
        <v>2.7346286379861657E-2</v>
      </c>
      <c r="BJ32" s="25">
        <f t="shared" si="41"/>
        <v>2.9177033664075203E-2</v>
      </c>
      <c r="BK32" s="25">
        <f t="shared" si="41"/>
        <v>1.7355377682323547E-2</v>
      </c>
      <c r="BL32" s="25">
        <f t="shared" si="41"/>
        <v>4.7252495056676232E-2</v>
      </c>
      <c r="BM32" s="25">
        <f t="shared" si="41"/>
        <v>4.0766211083656405E-2</v>
      </c>
      <c r="BN32" s="25">
        <f t="shared" si="41"/>
        <v>2.7865665454609976E-2</v>
      </c>
      <c r="BO32" s="25">
        <f t="shared" si="41"/>
        <v>4.2073028315302186E-2</v>
      </c>
      <c r="BP32" s="25">
        <f t="shared" si="42"/>
        <v>3.761698826696612E-2</v>
      </c>
      <c r="BQ32" s="25">
        <f t="shared" si="42"/>
        <v>4.4793215809377736E-2</v>
      </c>
      <c r="BR32" s="25">
        <f t="shared" si="42"/>
        <v>5.8444956165977377E-2</v>
      </c>
      <c r="BS32" s="25">
        <f t="shared" si="42"/>
        <v>4.8927568250376308E-2</v>
      </c>
      <c r="BT32" s="25">
        <f t="shared" si="42"/>
        <v>7.101344692121947E-2</v>
      </c>
      <c r="BU32" s="25">
        <f t="shared" si="42"/>
        <v>3.8985812823091007E-2</v>
      </c>
      <c r="BV32" s="25">
        <f t="shared" si="42"/>
        <v>2.7277805707137705E-2</v>
      </c>
      <c r="BW32" s="25">
        <f t="shared" si="42"/>
        <v>1.8945622629629986E-2</v>
      </c>
      <c r="BX32" s="25">
        <f t="shared" si="42"/>
        <v>1.6166928726392638E-2</v>
      </c>
      <c r="BY32" s="25">
        <f t="shared" si="42"/>
        <v>9.0892157138518885E-3</v>
      </c>
      <c r="BZ32" s="25">
        <f t="shared" si="42"/>
        <v>8.2126433638137035E-3</v>
      </c>
      <c r="CA32" s="25">
        <f t="shared" si="42"/>
        <v>4.6295505406668339E-2</v>
      </c>
      <c r="CB32" s="25">
        <f t="shared" si="42"/>
        <v>6.6605621468753068E-2</v>
      </c>
      <c r="CC32" s="25">
        <f t="shared" si="42"/>
        <v>7.5313470606203567E-2</v>
      </c>
      <c r="CD32" s="25">
        <f t="shared" si="42"/>
        <v>4.9702530725182235E-2</v>
      </c>
      <c r="CE32" s="25">
        <f t="shared" si="42"/>
        <v>9.581211991167729E-2</v>
      </c>
      <c r="CF32" s="28">
        <v>3.5475800000085655E-2</v>
      </c>
      <c r="CG32" s="28">
        <v>-1.8609999995078397E-4</v>
      </c>
      <c r="CH32" s="28">
        <v>0</v>
      </c>
      <c r="CI32" s="28">
        <v>0</v>
      </c>
      <c r="CJ32" s="28">
        <v>0</v>
      </c>
      <c r="CK32" s="28"/>
      <c r="CL32" s="28"/>
      <c r="CM32" s="21">
        <v>734.63316227743076</v>
      </c>
      <c r="CN32" s="62"/>
      <c r="CO32" s="63"/>
    </row>
    <row r="33" spans="1:93" s="66" customFormat="1" x14ac:dyDescent="0.3">
      <c r="A33" s="29" t="s">
        <v>49</v>
      </c>
      <c r="B33" s="64">
        <v>-28.000883280757108</v>
      </c>
      <c r="C33" s="52">
        <f t="shared" ref="C33:H33" si="44">C28-SUM(C29:C32)</f>
        <v>-223.52282877999824</v>
      </c>
      <c r="D33" s="64">
        <f t="shared" si="44"/>
        <v>132.27499664708921</v>
      </c>
      <c r="E33" s="64">
        <f t="shared" si="44"/>
        <v>-35.684445565309943</v>
      </c>
      <c r="F33" s="64">
        <f t="shared" si="44"/>
        <v>-197.71736453515041</v>
      </c>
      <c r="G33" s="64">
        <f t="shared" si="44"/>
        <v>48.281128113343584</v>
      </c>
      <c r="H33" s="64">
        <f t="shared" si="44"/>
        <v>452.21834175395634</v>
      </c>
      <c r="I33" s="64">
        <f>I28-SUM(I29:I32)</f>
        <v>-58.297630209082854</v>
      </c>
      <c r="J33" s="133">
        <f>J28-SUM(J29:J32)</f>
        <v>30.542081245570444</v>
      </c>
      <c r="K33" s="144">
        <f>SUM(AF33:AI33)</f>
        <v>4.4618699720258519</v>
      </c>
      <c r="L33" s="144">
        <f t="shared" si="31"/>
        <v>-380.99732671064493</v>
      </c>
      <c r="M33" s="52">
        <v>-56.505119228183958</v>
      </c>
      <c r="N33" s="52">
        <v>62.241369203202794</v>
      </c>
      <c r="O33" s="52">
        <v>-53.216462452095129</v>
      </c>
      <c r="P33" s="52">
        <v>11.795766911774081</v>
      </c>
      <c r="Q33" s="52">
        <v>-41.454810249045295</v>
      </c>
      <c r="R33" s="52">
        <v>-59.331820807714394</v>
      </c>
      <c r="S33" s="52">
        <v>-18.691184433600029</v>
      </c>
      <c r="T33" s="52">
        <v>-78.239549044798878</v>
      </c>
      <c r="U33" s="52">
        <v>-194.54998191607046</v>
      </c>
      <c r="V33" s="52">
        <v>122.77052494480358</v>
      </c>
      <c r="W33" s="52">
        <v>132.53447981813952</v>
      </c>
      <c r="X33" s="52">
        <v>-12.473894733538145</v>
      </c>
      <c r="Y33" s="52">
        <v>27.952400483063684</v>
      </c>
      <c r="Z33" s="52">
        <v>-6.5689160572428591</v>
      </c>
      <c r="AA33" s="52">
        <v>179.02248032596526</v>
      </c>
      <c r="AB33" s="52">
        <v>251.81237664925993</v>
      </c>
      <c r="AC33" s="52">
        <f>AC28-SUM(AC29:AC32)</f>
        <v>-17.075759822929285</v>
      </c>
      <c r="AD33" s="52">
        <f t="shared" ref="AD33" si="45">AD28-SUM(AD29:AD32)</f>
        <v>12.591129904405534</v>
      </c>
      <c r="AE33" s="52">
        <f>AE28-SUM(AE29:AE32)</f>
        <v>83.044664154618658</v>
      </c>
      <c r="AF33" s="52">
        <f t="shared" si="32"/>
        <v>-136.85766444517776</v>
      </c>
      <c r="AG33" s="52">
        <f t="shared" ref="AG33:AL33" si="46">AG28-SUM(AG29:AG32)</f>
        <v>133.82810022250851</v>
      </c>
      <c r="AH33" s="52">
        <f t="shared" si="46"/>
        <v>90.946599009381316</v>
      </c>
      <c r="AI33" s="52">
        <f t="shared" si="46"/>
        <v>-83.455164814686214</v>
      </c>
      <c r="AJ33" s="52">
        <f t="shared" si="46"/>
        <v>-110.77931799506587</v>
      </c>
      <c r="AK33" s="52">
        <f t="shared" si="46"/>
        <v>129.20038151563858</v>
      </c>
      <c r="AL33" s="52">
        <f t="shared" si="46"/>
        <v>-247.60039811871502</v>
      </c>
      <c r="AM33" s="68">
        <v>-151.81799211250262</v>
      </c>
      <c r="AN33" s="52">
        <f t="shared" si="33"/>
        <v>21.383484425820825</v>
      </c>
      <c r="AO33" s="52">
        <f t="shared" si="34"/>
        <v>430.83485697522519</v>
      </c>
      <c r="AP33" s="52">
        <f t="shared" si="35"/>
        <v>-4.4846299185237513</v>
      </c>
      <c r="AQ33" s="52">
        <f t="shared" si="36"/>
        <v>-53.813000290559103</v>
      </c>
      <c r="AR33" s="52">
        <f t="shared" si="37"/>
        <v>224.77469923188983</v>
      </c>
      <c r="AS33" s="52">
        <f t="shared" si="38"/>
        <v>-194.23448280975208</v>
      </c>
      <c r="AT33" s="52">
        <f t="shared" si="39"/>
        <v>-118.40001660307644</v>
      </c>
      <c r="AU33" s="52"/>
      <c r="AV33" s="30">
        <f t="shared" si="40"/>
        <v>-2.2224877551222672E-3</v>
      </c>
      <c r="AW33" s="30">
        <f t="shared" si="40"/>
        <v>-1.3231200867799916E-2</v>
      </c>
      <c r="AX33" s="30">
        <f t="shared" si="40"/>
        <v>9.2235309055550604E-3</v>
      </c>
      <c r="AY33" s="30">
        <f t="shared" si="40"/>
        <v>-2.4302856589480345E-3</v>
      </c>
      <c r="AZ33" s="30">
        <f t="shared" si="40"/>
        <v>-1.0711583701622352E-2</v>
      </c>
      <c r="BA33" s="30">
        <f t="shared" si="40"/>
        <v>2.1988388520834171E-3</v>
      </c>
      <c r="BB33" s="30">
        <f t="shared" si="40"/>
        <v>1.6525022968868108E-2</v>
      </c>
      <c r="BC33" s="30">
        <f t="shared" si="40"/>
        <v>-1.7107392108467743E-3</v>
      </c>
      <c r="BD33" s="30">
        <f t="shared" si="40"/>
        <v>6.5556299932968513E-4</v>
      </c>
      <c r="BE33" s="30"/>
      <c r="BF33" s="65">
        <f t="shared" si="41"/>
        <v>-2.0705968752601816E-2</v>
      </c>
      <c r="BG33" s="65">
        <f t="shared" si="41"/>
        <v>1.5662545677637151E-2</v>
      </c>
      <c r="BH33" s="65">
        <f t="shared" si="41"/>
        <v>-1.3315993589582209E-2</v>
      </c>
      <c r="BI33" s="65">
        <f t="shared" si="41"/>
        <v>2.9608062102077976E-3</v>
      </c>
      <c r="BJ33" s="65">
        <f t="shared" si="41"/>
        <v>-9.0815751481733986E-3</v>
      </c>
      <c r="BK33" s="65">
        <f t="shared" si="41"/>
        <v>-1.1943540466189808E-2</v>
      </c>
      <c r="BL33" s="65">
        <f t="shared" si="41"/>
        <v>-4.29490405181354E-3</v>
      </c>
      <c r="BM33" s="65">
        <f t="shared" si="41"/>
        <v>-1.7105563900584056E-2</v>
      </c>
      <c r="BN33" s="30">
        <f t="shared" si="41"/>
        <v>-4.0863576211621518E-2</v>
      </c>
      <c r="BO33" s="30">
        <f t="shared" si="41"/>
        <v>1.9763025103801523E-2</v>
      </c>
      <c r="BP33" s="30">
        <f t="shared" si="42"/>
        <v>2.2420351578622578E-2</v>
      </c>
      <c r="BQ33" s="30">
        <f t="shared" si="42"/>
        <v>-2.4588240921289239E-3</v>
      </c>
      <c r="BR33" s="30">
        <f t="shared" si="42"/>
        <v>5.8184512853668765E-3</v>
      </c>
      <c r="BS33" s="30">
        <f t="shared" si="42"/>
        <v>-8.4765629248475128E-4</v>
      </c>
      <c r="BT33" s="30">
        <f t="shared" si="42"/>
        <v>2.3677178668925929E-2</v>
      </c>
      <c r="BU33" s="30">
        <f t="shared" si="42"/>
        <v>3.4727479371168962E-2</v>
      </c>
      <c r="BV33" s="30">
        <f t="shared" si="42"/>
        <v>-2.2229893776792497E-3</v>
      </c>
      <c r="BW33" s="30">
        <f t="shared" si="42"/>
        <v>1.5376244398814809E-3</v>
      </c>
      <c r="BX33" s="30">
        <f t="shared" si="42"/>
        <v>8.4982924308603935E-3</v>
      </c>
      <c r="BY33" s="30">
        <f t="shared" si="42"/>
        <v>-1.6224212509485067E-2</v>
      </c>
      <c r="BZ33" s="30">
        <f t="shared" si="42"/>
        <v>1.3005899658029599E-2</v>
      </c>
      <c r="CA33" s="30">
        <f t="shared" si="42"/>
        <v>7.3377364367379124E-3</v>
      </c>
      <c r="CB33" s="30">
        <f t="shared" si="42"/>
        <v>-6.2060420640642471E-3</v>
      </c>
      <c r="CC33" s="30">
        <f t="shared" si="42"/>
        <v>-1.0593276319601889E-2</v>
      </c>
      <c r="CD33" s="30">
        <f t="shared" si="42"/>
        <v>1.345235662307594E-2</v>
      </c>
      <c r="CE33" s="30">
        <f t="shared" si="42"/>
        <v>-2.1683195873884207E-2</v>
      </c>
      <c r="CF33" s="28">
        <v>0</v>
      </c>
      <c r="CG33" s="28">
        <v>-3.5290850064484403E-7</v>
      </c>
      <c r="CH33" s="28">
        <v>0</v>
      </c>
      <c r="CI33" s="28">
        <v>0</v>
      </c>
      <c r="CJ33" s="28">
        <v>0</v>
      </c>
      <c r="CK33" s="28"/>
      <c r="CL33" s="28"/>
      <c r="CM33" s="21">
        <f>CM28-SUM(CM29:CM32)</f>
        <v>-151.81815517172436</v>
      </c>
      <c r="CN33" s="62"/>
      <c r="CO33" s="63"/>
    </row>
    <row r="34" spans="1:93" s="28" customFormat="1" x14ac:dyDescent="0.3">
      <c r="A34" s="29"/>
      <c r="B34" s="31"/>
      <c r="C34" s="31"/>
      <c r="D34" s="31"/>
      <c r="E34" s="31"/>
      <c r="F34" s="31"/>
      <c r="G34" s="31"/>
      <c r="H34" s="52"/>
      <c r="I34" s="41"/>
      <c r="J34" s="42">
        <f>J28-SUM(J29:J33)</f>
        <v>0</v>
      </c>
      <c r="K34" s="146">
        <f>K28-SUM(K29:K33)</f>
        <v>0</v>
      </c>
      <c r="L34" s="146">
        <f t="shared" ref="L34" si="47">L28-SUM(L29:L33)</f>
        <v>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>
        <f t="shared" ref="AG34:AK34" si="48">AG28-SUM(AG29:AG33)</f>
        <v>0</v>
      </c>
      <c r="AH34" s="41">
        <f t="shared" si="48"/>
        <v>0</v>
      </c>
      <c r="AI34" s="41">
        <f>AI28-SUM(AI29:AI33)</f>
        <v>0</v>
      </c>
      <c r="AJ34" s="41">
        <f t="shared" si="48"/>
        <v>0</v>
      </c>
      <c r="AK34" s="41">
        <f t="shared" si="48"/>
        <v>0</v>
      </c>
      <c r="AL34" s="41">
        <f>AL28-SUM(AL29:AL33)</f>
        <v>0</v>
      </c>
      <c r="AM34" s="44">
        <f>AM33-AM57</f>
        <v>0</v>
      </c>
      <c r="AN34" s="31"/>
      <c r="AO34" s="31"/>
      <c r="AP34" s="31"/>
      <c r="AQ34" s="31"/>
      <c r="AR34" s="31"/>
      <c r="AS34" s="31"/>
      <c r="AT34" s="31"/>
      <c r="AU34" s="52"/>
      <c r="AV34" s="31"/>
      <c r="AW34" s="25"/>
      <c r="AX34" s="25"/>
      <c r="AY34" s="25"/>
      <c r="AZ34" s="25"/>
      <c r="BA34" s="25"/>
      <c r="BB34" s="25"/>
      <c r="BC34" s="25"/>
      <c r="BD34" s="25"/>
      <c r="BE34" s="25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M34" s="43">
        <f>CM33-CM57</f>
        <v>-1.1766587704187259E-11</v>
      </c>
      <c r="CN34" s="62"/>
    </row>
    <row r="35" spans="1:93" s="23" customFormat="1" x14ac:dyDescent="0.3">
      <c r="A35" s="24" t="s">
        <v>50</v>
      </c>
      <c r="B35" s="52">
        <v>96858</v>
      </c>
      <c r="C35" s="52">
        <v>186096</v>
      </c>
      <c r="D35" s="52">
        <v>210728.984</v>
      </c>
      <c r="E35" s="52">
        <v>229120.448</v>
      </c>
      <c r="F35" s="52">
        <v>243907.21766484791</v>
      </c>
      <c r="G35" s="52">
        <v>234697.94899999999</v>
      </c>
      <c r="H35" s="52">
        <v>254619.53899999999</v>
      </c>
      <c r="I35" s="52">
        <f>'[1]Historical Financials in THB'!J12</f>
        <v>286332.272</v>
      </c>
      <c r="J35" s="83">
        <v>347170.9003483</v>
      </c>
      <c r="K35" s="147">
        <f>SUM(AF35:AI35)</f>
        <v>326151.65687900002</v>
      </c>
      <c r="L35" s="147">
        <f t="shared" ref="L35:L40" si="49">SUM(AJ35:AM35)</f>
        <v>366619.75546929997</v>
      </c>
      <c r="M35" s="52">
        <v>55494</v>
      </c>
      <c r="N35" s="52">
        <v>56807.148000000001</v>
      </c>
      <c r="O35" s="52">
        <v>59181.069999999992</v>
      </c>
      <c r="P35" s="52">
        <v>57638.23000000001</v>
      </c>
      <c r="Q35" s="52">
        <v>61646.606</v>
      </c>
      <c r="R35" s="52">
        <v>64029.859889935993</v>
      </c>
      <c r="S35" s="52">
        <v>63606.215110064019</v>
      </c>
      <c r="T35" s="52">
        <v>54624.536664847896</v>
      </c>
      <c r="U35" s="52">
        <v>53660.3648109368</v>
      </c>
      <c r="V35" s="52">
        <v>61225.241189063199</v>
      </c>
      <c r="W35" s="52">
        <v>62333.540304536982</v>
      </c>
      <c r="X35" s="52">
        <v>57478.802695463004</v>
      </c>
      <c r="Y35" s="52">
        <v>57164.231830578989</v>
      </c>
      <c r="Z35" s="52">
        <v>66730.030342933402</v>
      </c>
      <c r="AA35" s="52">
        <v>65435.834507806205</v>
      </c>
      <c r="AB35" s="52">
        <v>65289.440000000002</v>
      </c>
      <c r="AC35" s="52">
        <v>71650.278999999995</v>
      </c>
      <c r="AD35" s="52">
        <v>71660.810000000012</v>
      </c>
      <c r="AE35" s="52">
        <v>72604.546000000002</v>
      </c>
      <c r="AF35" s="52">
        <f t="shared" ref="AF35:AF40" si="50">I35-AC35-AD35-AE35</f>
        <v>70416.637000000017</v>
      </c>
      <c r="AG35" s="52">
        <v>76143.351999999999</v>
      </c>
      <c r="AH35" s="52">
        <v>83590.938999999998</v>
      </c>
      <c r="AI35" s="52">
        <v>96000.728879000002</v>
      </c>
      <c r="AJ35" s="52">
        <v>91435.880469299998</v>
      </c>
      <c r="AK35" s="52">
        <v>95810.293048000007</v>
      </c>
      <c r="AL35" s="52">
        <v>92556.791738030253</v>
      </c>
      <c r="AM35" s="68">
        <v>86816.790213969725</v>
      </c>
      <c r="AN35" s="52">
        <f t="shared" ref="AN35:AN40" si="51">Y35+Z35</f>
        <v>123894.2621735124</v>
      </c>
      <c r="AO35" s="52">
        <f t="shared" ref="AO35:AO40" si="52">AA35+AB35</f>
        <v>130725.2745078062</v>
      </c>
      <c r="AP35" s="52">
        <f t="shared" ref="AP35:AP40" si="53">AC35+AD35</f>
        <v>143311.08900000001</v>
      </c>
      <c r="AQ35" s="52">
        <f t="shared" ref="AQ35:AQ40" si="54">AE35+AF35</f>
        <v>143021.18300000002</v>
      </c>
      <c r="AR35" s="52">
        <f t="shared" ref="AR35:AR40" si="55">AG35+AH35</f>
        <v>159734.291</v>
      </c>
      <c r="AS35" s="52">
        <f t="shared" ref="AS35:AS40" si="56">AI35+AJ35</f>
        <v>187436.6093483</v>
      </c>
      <c r="AT35" s="52">
        <f t="shared" ref="AT35:AT40" si="57">AK35+AL35</f>
        <v>188367.08478603026</v>
      </c>
      <c r="AU35" s="52"/>
      <c r="AV35" s="25">
        <f t="shared" ref="AV35:BD40" si="58">B35/B$35</f>
        <v>1</v>
      </c>
      <c r="AW35" s="25">
        <f t="shared" si="58"/>
        <v>1</v>
      </c>
      <c r="AX35" s="25">
        <f t="shared" si="58"/>
        <v>1</v>
      </c>
      <c r="AY35" s="25">
        <f t="shared" si="58"/>
        <v>1</v>
      </c>
      <c r="AZ35" s="25">
        <f t="shared" si="58"/>
        <v>1</v>
      </c>
      <c r="BA35" s="25">
        <f t="shared" si="58"/>
        <v>1</v>
      </c>
      <c r="BB35" s="25">
        <f t="shared" si="58"/>
        <v>1</v>
      </c>
      <c r="BC35" s="25">
        <f t="shared" si="58"/>
        <v>1</v>
      </c>
      <c r="BD35" s="25">
        <f t="shared" si="58"/>
        <v>1</v>
      </c>
      <c r="BE35" s="25"/>
      <c r="BF35" s="25">
        <f t="shared" ref="BF35:BU40" si="59">M35/M$35</f>
        <v>1</v>
      </c>
      <c r="BG35" s="25">
        <f t="shared" si="59"/>
        <v>1</v>
      </c>
      <c r="BH35" s="25">
        <f t="shared" si="59"/>
        <v>1</v>
      </c>
      <c r="BI35" s="25">
        <f t="shared" si="59"/>
        <v>1</v>
      </c>
      <c r="BJ35" s="25">
        <f t="shared" si="59"/>
        <v>1</v>
      </c>
      <c r="BK35" s="25">
        <f t="shared" si="59"/>
        <v>1</v>
      </c>
      <c r="BL35" s="25">
        <f t="shared" si="59"/>
        <v>1</v>
      </c>
      <c r="BM35" s="25">
        <f t="shared" si="59"/>
        <v>1</v>
      </c>
      <c r="BN35" s="25">
        <f t="shared" si="59"/>
        <v>1</v>
      </c>
      <c r="BO35" s="25">
        <f t="shared" si="59"/>
        <v>1</v>
      </c>
      <c r="BP35" s="25">
        <f t="shared" si="59"/>
        <v>1</v>
      </c>
      <c r="BQ35" s="25">
        <f t="shared" si="59"/>
        <v>1</v>
      </c>
      <c r="BR35" s="25">
        <f t="shared" si="59"/>
        <v>1</v>
      </c>
      <c r="BS35" s="25">
        <f t="shared" si="59"/>
        <v>1</v>
      </c>
      <c r="BT35" s="25">
        <f t="shared" si="59"/>
        <v>1</v>
      </c>
      <c r="BU35" s="25">
        <f t="shared" si="59"/>
        <v>1</v>
      </c>
      <c r="BV35" s="25">
        <f t="shared" ref="BP35:CE40" si="60">AC35/AC$35</f>
        <v>1</v>
      </c>
      <c r="BW35" s="25">
        <f t="shared" si="60"/>
        <v>1</v>
      </c>
      <c r="BX35" s="25">
        <f t="shared" si="60"/>
        <v>1</v>
      </c>
      <c r="BY35" s="25">
        <f t="shared" si="60"/>
        <v>1</v>
      </c>
      <c r="BZ35" s="25">
        <f t="shared" si="60"/>
        <v>1</v>
      </c>
      <c r="CA35" s="25">
        <f t="shared" si="60"/>
        <v>1</v>
      </c>
      <c r="CB35" s="25">
        <f t="shared" si="60"/>
        <v>1</v>
      </c>
      <c r="CC35" s="25">
        <f t="shared" si="60"/>
        <v>1</v>
      </c>
      <c r="CD35" s="25">
        <f t="shared" si="60"/>
        <v>1</v>
      </c>
      <c r="CE35" s="25">
        <f t="shared" si="60"/>
        <v>1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/>
      <c r="CL35" s="28"/>
      <c r="CM35" s="21">
        <v>82066.032048865367</v>
      </c>
      <c r="CN35" s="62"/>
    </row>
    <row r="36" spans="1:93" s="23" customFormat="1" x14ac:dyDescent="0.3">
      <c r="A36" s="29" t="s">
        <v>41</v>
      </c>
      <c r="B36" s="52">
        <v>58072.749382776339</v>
      </c>
      <c r="C36" s="52">
        <v>129671.01254678</v>
      </c>
      <c r="D36" s="52">
        <v>133422.45447260581</v>
      </c>
      <c r="E36" s="52">
        <v>146417.74289794025</v>
      </c>
      <c r="F36" s="52">
        <v>145120.72132644564</v>
      </c>
      <c r="G36" s="52">
        <v>131834.017741105</v>
      </c>
      <c r="H36" s="52">
        <v>134989.504401582</v>
      </c>
      <c r="I36" s="52">
        <v>145760.303329102</v>
      </c>
      <c r="J36" s="83">
        <v>182415.43843416299</v>
      </c>
      <c r="K36" s="147">
        <f t="shared" ref="K36:K40" si="61">SUM(AF36:AI36)</f>
        <v>171106.26584264101</v>
      </c>
      <c r="L36" s="147">
        <f t="shared" si="49"/>
        <v>201552.63084892801</v>
      </c>
      <c r="M36" s="52">
        <v>36811.68321397157</v>
      </c>
      <c r="N36" s="52">
        <v>38703.883268393074</v>
      </c>
      <c r="O36" s="52">
        <v>38226.951133142524</v>
      </c>
      <c r="P36" s="52">
        <v>32675.225282433068</v>
      </c>
      <c r="Q36" s="52">
        <v>38357.490798890794</v>
      </c>
      <c r="R36" s="52">
        <v>38644.07377072957</v>
      </c>
      <c r="S36" s="52">
        <v>37210.774859835372</v>
      </c>
      <c r="T36" s="52">
        <v>30908.381896989908</v>
      </c>
      <c r="U36" s="52">
        <v>30457.57637117842</v>
      </c>
      <c r="V36" s="52">
        <v>34624.599284223907</v>
      </c>
      <c r="W36" s="52">
        <v>35208.529632645688</v>
      </c>
      <c r="X36" s="52">
        <v>31543.310916917799</v>
      </c>
      <c r="Y36" s="52">
        <v>32361.365919898959</v>
      </c>
      <c r="Z36" s="52">
        <v>35877.659914537842</v>
      </c>
      <c r="AA36" s="52">
        <v>34028.997837578987</v>
      </c>
      <c r="AB36" s="52">
        <v>32721.480742656</v>
      </c>
      <c r="AC36" s="52">
        <v>35817.862324822097</v>
      </c>
      <c r="AD36" s="52">
        <v>36992.899508883493</v>
      </c>
      <c r="AE36" s="52">
        <v>37025.834772235408</v>
      </c>
      <c r="AF36" s="52">
        <f t="shared" si="50"/>
        <v>35923.706723160998</v>
      </c>
      <c r="AG36" s="52">
        <v>38734.073238594101</v>
      </c>
      <c r="AH36" s="52">
        <v>45834.414716084306</v>
      </c>
      <c r="AI36" s="52">
        <v>50614.071164801586</v>
      </c>
      <c r="AJ36" s="52">
        <v>47232.879314682999</v>
      </c>
      <c r="AK36" s="52">
        <v>54719.605720559601</v>
      </c>
      <c r="AL36" s="52">
        <v>52664.441687403996</v>
      </c>
      <c r="AM36" s="68">
        <v>46935.704126281402</v>
      </c>
      <c r="AN36" s="52">
        <f t="shared" si="51"/>
        <v>68239.025834436805</v>
      </c>
      <c r="AO36" s="52">
        <f t="shared" si="52"/>
        <v>66750.47858023498</v>
      </c>
      <c r="AP36" s="52">
        <f t="shared" si="53"/>
        <v>72810.76183370559</v>
      </c>
      <c r="AQ36" s="52">
        <f t="shared" si="54"/>
        <v>72949.541495396406</v>
      </c>
      <c r="AR36" s="52">
        <f t="shared" si="55"/>
        <v>84568.487954678407</v>
      </c>
      <c r="AS36" s="52">
        <f t="shared" si="56"/>
        <v>97846.950479484585</v>
      </c>
      <c r="AT36" s="52">
        <f t="shared" si="57"/>
        <v>107384.0474079636</v>
      </c>
      <c r="AU36" s="52"/>
      <c r="AV36" s="25">
        <f t="shared" si="58"/>
        <v>0.59956585292672093</v>
      </c>
      <c r="AW36" s="25">
        <f t="shared" si="58"/>
        <v>0.69679634461127593</v>
      </c>
      <c r="AX36" s="25">
        <f t="shared" si="58"/>
        <v>0.63314714445074061</v>
      </c>
      <c r="AY36" s="25">
        <f t="shared" si="58"/>
        <v>0.63904267024626382</v>
      </c>
      <c r="AZ36" s="25">
        <f t="shared" si="58"/>
        <v>0.5949833002722188</v>
      </c>
      <c r="BA36" s="25">
        <f t="shared" si="58"/>
        <v>0.56171780922169456</v>
      </c>
      <c r="BB36" s="25">
        <f t="shared" si="58"/>
        <v>0.53016160869563911</v>
      </c>
      <c r="BC36" s="25">
        <f t="shared" si="58"/>
        <v>0.50905998932981611</v>
      </c>
      <c r="BD36" s="25">
        <f t="shared" si="58"/>
        <v>0.5254341255305508</v>
      </c>
      <c r="BE36" s="25"/>
      <c r="BF36" s="25">
        <f t="shared" si="59"/>
        <v>0.66334528442663299</v>
      </c>
      <c r="BG36" s="25">
        <f t="shared" si="59"/>
        <v>0.68132065472452641</v>
      </c>
      <c r="BH36" s="25">
        <f t="shared" si="59"/>
        <v>0.64593207140632181</v>
      </c>
      <c r="BI36" s="25">
        <f t="shared" si="59"/>
        <v>0.56690195522022557</v>
      </c>
      <c r="BJ36" s="25">
        <f t="shared" si="59"/>
        <v>0.62221577614330936</v>
      </c>
      <c r="BK36" s="25">
        <f t="shared" si="59"/>
        <v>0.6035320682749693</v>
      </c>
      <c r="BL36" s="25">
        <f t="shared" si="59"/>
        <v>0.58501790737659753</v>
      </c>
      <c r="BM36" s="25">
        <f t="shared" si="59"/>
        <v>0.56583330100592211</v>
      </c>
      <c r="BN36" s="25">
        <f t="shared" si="59"/>
        <v>0.56759912979515748</v>
      </c>
      <c r="BO36" s="25">
        <f t="shared" si="59"/>
        <v>0.56552818105368241</v>
      </c>
      <c r="BP36" s="25">
        <f t="shared" si="60"/>
        <v>0.56484084588538952</v>
      </c>
      <c r="BQ36" s="25">
        <f t="shared" si="60"/>
        <v>0.54878162796887242</v>
      </c>
      <c r="BR36" s="25">
        <f t="shared" si="60"/>
        <v>0.56611214536758325</v>
      </c>
      <c r="BS36" s="25">
        <f t="shared" si="60"/>
        <v>0.53765388281944981</v>
      </c>
      <c r="BT36" s="25">
        <f t="shared" si="60"/>
        <v>0.52003612536674348</v>
      </c>
      <c r="BU36" s="25">
        <f t="shared" si="60"/>
        <v>0.50117569920428173</v>
      </c>
      <c r="BV36" s="25">
        <f t="shared" si="60"/>
        <v>0.49989843479635437</v>
      </c>
      <c r="BW36" s="25">
        <f t="shared" si="60"/>
        <v>0.51622217930391079</v>
      </c>
      <c r="BX36" s="25">
        <f t="shared" si="60"/>
        <v>0.50996579156676236</v>
      </c>
      <c r="BY36" s="25">
        <f t="shared" si="60"/>
        <v>0.51015936366232584</v>
      </c>
      <c r="BZ36" s="25">
        <f t="shared" si="60"/>
        <v>0.50869934434452135</v>
      </c>
      <c r="CA36" s="25">
        <f t="shared" si="60"/>
        <v>0.54831797877141097</v>
      </c>
      <c r="CB36" s="25">
        <f t="shared" si="60"/>
        <v>0.52722590500949129</v>
      </c>
      <c r="CC36" s="25">
        <f t="shared" si="60"/>
        <v>0.51656832167260258</v>
      </c>
      <c r="CD36" s="25">
        <f t="shared" si="60"/>
        <v>0.57112450009046123</v>
      </c>
      <c r="CE36" s="25">
        <f t="shared" si="60"/>
        <v>0.56899597207802677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/>
      <c r="CL36" s="28"/>
      <c r="CM36" s="21">
        <v>46935.704126280994</v>
      </c>
      <c r="CN36" s="62"/>
    </row>
    <row r="37" spans="1:93" s="23" customFormat="1" x14ac:dyDescent="0.3">
      <c r="A37" s="29" t="s">
        <v>42</v>
      </c>
      <c r="B37" s="52">
        <v>13592.706331893418</v>
      </c>
      <c r="C37" s="52">
        <v>25184.355750890001</v>
      </c>
      <c r="D37" s="52">
        <v>42235.817895860295</v>
      </c>
      <c r="E37" s="52">
        <v>47967.776514157013</v>
      </c>
      <c r="F37" s="52">
        <v>70273.966183088734</v>
      </c>
      <c r="G37" s="52">
        <v>73218.829438105691</v>
      </c>
      <c r="H37" s="52">
        <v>73290.968000158202</v>
      </c>
      <c r="I37" s="52">
        <v>81065.424271087497</v>
      </c>
      <c r="J37" s="83">
        <v>99206.967571317</v>
      </c>
      <c r="K37" s="147">
        <f t="shared" si="61"/>
        <v>93331.856493615516</v>
      </c>
      <c r="L37" s="147">
        <f t="shared" si="49"/>
        <v>110230.52138625669</v>
      </c>
      <c r="M37" s="52">
        <v>10606.077151695139</v>
      </c>
      <c r="N37" s="52">
        <v>10826.775284632249</v>
      </c>
      <c r="O37" s="52">
        <v>11041.129734482882</v>
      </c>
      <c r="P37" s="52">
        <v>15493.794343346735</v>
      </c>
      <c r="Q37" s="52">
        <v>15684.442313678495</v>
      </c>
      <c r="R37" s="52">
        <v>18313.243209788794</v>
      </c>
      <c r="S37" s="52">
        <v>18288.440219395041</v>
      </c>
      <c r="T37" s="52">
        <v>17987.840588075</v>
      </c>
      <c r="U37" s="52">
        <v>16872.574753863282</v>
      </c>
      <c r="V37" s="52">
        <v>18620.116801212997</v>
      </c>
      <c r="W37" s="52">
        <v>18819.481304668003</v>
      </c>
      <c r="X37" s="52">
        <v>18906.656584043165</v>
      </c>
      <c r="Y37" s="52">
        <v>18785.142383450289</v>
      </c>
      <c r="Z37" s="52">
        <v>18569.233206348046</v>
      </c>
      <c r="AA37" s="52">
        <v>17671.243923598511</v>
      </c>
      <c r="AB37" s="52">
        <v>18265.348474086306</v>
      </c>
      <c r="AC37" s="52">
        <v>20107.527133090302</v>
      </c>
      <c r="AD37" s="52">
        <v>19199.433259404996</v>
      </c>
      <c r="AE37" s="52">
        <v>20277.833496546002</v>
      </c>
      <c r="AF37" s="52">
        <f t="shared" si="50"/>
        <v>21480.630382046198</v>
      </c>
      <c r="AG37" s="52">
        <v>22929.010882537998</v>
      </c>
      <c r="AH37" s="52">
        <v>22788.775116561603</v>
      </c>
      <c r="AI37" s="52">
        <v>26133.440112469711</v>
      </c>
      <c r="AJ37" s="52">
        <v>27355.741459747689</v>
      </c>
      <c r="AK37" s="52">
        <v>27621.164703210499</v>
      </c>
      <c r="AL37" s="52">
        <v>26586.359040609663</v>
      </c>
      <c r="AM37" s="68">
        <v>28667.256182688838</v>
      </c>
      <c r="AN37" s="52">
        <f t="shared" si="51"/>
        <v>37354.375589798336</v>
      </c>
      <c r="AO37" s="52">
        <f t="shared" si="52"/>
        <v>35936.592397684813</v>
      </c>
      <c r="AP37" s="52">
        <f t="shared" si="53"/>
        <v>39306.960392495297</v>
      </c>
      <c r="AQ37" s="52">
        <f t="shared" si="54"/>
        <v>41758.4638785922</v>
      </c>
      <c r="AR37" s="52">
        <f t="shared" si="55"/>
        <v>45717.7859990996</v>
      </c>
      <c r="AS37" s="52">
        <f t="shared" si="56"/>
        <v>53489.1815722174</v>
      </c>
      <c r="AT37" s="52">
        <f t="shared" si="57"/>
        <v>54207.523743820158</v>
      </c>
      <c r="AU37" s="52"/>
      <c r="AV37" s="25">
        <f t="shared" si="58"/>
        <v>0.14033643407765406</v>
      </c>
      <c r="AW37" s="25">
        <f t="shared" si="58"/>
        <v>0.13532991440380235</v>
      </c>
      <c r="AX37" s="25">
        <f t="shared" si="58"/>
        <v>0.20042718896162995</v>
      </c>
      <c r="AY37" s="25">
        <f t="shared" si="58"/>
        <v>0.20935615713424674</v>
      </c>
      <c r="AZ37" s="25">
        <f t="shared" si="58"/>
        <v>0.28811761642762024</v>
      </c>
      <c r="BA37" s="25">
        <f t="shared" si="58"/>
        <v>0.31197046991708349</v>
      </c>
      <c r="BB37" s="25">
        <f t="shared" si="58"/>
        <v>0.28784502669356499</v>
      </c>
      <c r="BC37" s="25">
        <f t="shared" si="58"/>
        <v>0.28311661729519438</v>
      </c>
      <c r="BD37" s="25">
        <f t="shared" si="58"/>
        <v>0.28575830368209831</v>
      </c>
      <c r="BE37" s="25"/>
      <c r="BF37" s="25">
        <f t="shared" si="59"/>
        <v>0.19112115096578258</v>
      </c>
      <c r="BG37" s="25">
        <f t="shared" si="59"/>
        <v>0.19058825633408402</v>
      </c>
      <c r="BH37" s="25">
        <f t="shared" si="59"/>
        <v>0.18656522659159228</v>
      </c>
      <c r="BI37" s="25">
        <f t="shared" si="59"/>
        <v>0.26881107111281405</v>
      </c>
      <c r="BJ37" s="25">
        <f t="shared" si="59"/>
        <v>0.25442507432896622</v>
      </c>
      <c r="BK37" s="25">
        <f t="shared" si="59"/>
        <v>0.28601098364526034</v>
      </c>
      <c r="BL37" s="25">
        <f t="shared" si="59"/>
        <v>0.287525993926046</v>
      </c>
      <c r="BM37" s="25">
        <f t="shared" si="59"/>
        <v>0.32929964602611589</v>
      </c>
      <c r="BN37" s="25">
        <f t="shared" si="59"/>
        <v>0.31443272540749467</v>
      </c>
      <c r="BO37" s="25">
        <f t="shared" si="59"/>
        <v>0.30412484197022893</v>
      </c>
      <c r="BP37" s="25">
        <f t="shared" si="60"/>
        <v>0.30191580989501754</v>
      </c>
      <c r="BQ37" s="25">
        <f t="shared" si="60"/>
        <v>0.32893267948212729</v>
      </c>
      <c r="BR37" s="25">
        <f t="shared" si="60"/>
        <v>0.32861707018341341</v>
      </c>
      <c r="BS37" s="25">
        <f t="shared" si="60"/>
        <v>0.27827401112990047</v>
      </c>
      <c r="BT37" s="25">
        <f t="shared" si="60"/>
        <v>0.27005453596668672</v>
      </c>
      <c r="BU37" s="25">
        <f t="shared" si="60"/>
        <v>0.2797596131026136</v>
      </c>
      <c r="BV37" s="25">
        <f t="shared" si="60"/>
        <v>0.28063431732192284</v>
      </c>
      <c r="BW37" s="25">
        <f t="shared" si="60"/>
        <v>0.2679209634862485</v>
      </c>
      <c r="BX37" s="25">
        <f t="shared" si="60"/>
        <v>0.27929151291085824</v>
      </c>
      <c r="BY37" s="25">
        <f t="shared" si="60"/>
        <v>0.30505050080773088</v>
      </c>
      <c r="BZ37" s="25">
        <f t="shared" si="60"/>
        <v>0.30112951794580828</v>
      </c>
      <c r="CA37" s="25">
        <f t="shared" si="60"/>
        <v>0.27262255202757807</v>
      </c>
      <c r="CB37" s="25">
        <f t="shared" si="60"/>
        <v>0.27222126766775367</v>
      </c>
      <c r="CC37" s="25">
        <f t="shared" si="60"/>
        <v>0.29917950501862889</v>
      </c>
      <c r="CD37" s="25">
        <f t="shared" si="60"/>
        <v>0.28829015990351442</v>
      </c>
      <c r="CE37" s="25">
        <f t="shared" si="60"/>
        <v>0.2872437402093499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/>
      <c r="CL37" s="28"/>
      <c r="CM37" s="21">
        <v>23916.498017584483</v>
      </c>
      <c r="CN37" s="62"/>
    </row>
    <row r="38" spans="1:93" s="23" customFormat="1" x14ac:dyDescent="0.3">
      <c r="A38" s="29" t="s">
        <v>43</v>
      </c>
      <c r="B38" s="52">
        <v>10049.239966365763</v>
      </c>
      <c r="C38" s="52">
        <v>14426.253898979994</v>
      </c>
      <c r="D38" s="52">
        <v>26212.743218280477</v>
      </c>
      <c r="E38" s="52">
        <v>27187.727928766435</v>
      </c>
      <c r="F38" s="52">
        <v>29595.93181079955</v>
      </c>
      <c r="G38" s="52">
        <v>32562.426929647201</v>
      </c>
      <c r="H38" s="52">
        <v>67981.597748912493</v>
      </c>
      <c r="I38" s="52">
        <v>88114.039798100799</v>
      </c>
      <c r="J38" s="83">
        <v>108398.81129652562</v>
      </c>
      <c r="K38" s="147">
        <f t="shared" si="61"/>
        <v>100489.40619997142</v>
      </c>
      <c r="L38" s="147">
        <f t="shared" si="49"/>
        <v>102327.99235515879</v>
      </c>
      <c r="M38" s="52">
        <v>7059.2198160467251</v>
      </c>
      <c r="N38" s="52">
        <v>6435.8617739920719</v>
      </c>
      <c r="O38" s="52">
        <v>7278.8747159880913</v>
      </c>
      <c r="P38" s="52">
        <v>6413.7917073201315</v>
      </c>
      <c r="Q38" s="52">
        <v>7651.2168403792439</v>
      </c>
      <c r="R38" s="52">
        <v>7706.9199056667185</v>
      </c>
      <c r="S38" s="52">
        <v>8097.3076796935748</v>
      </c>
      <c r="T38" s="52">
        <v>6140.4873850599979</v>
      </c>
      <c r="U38" s="52">
        <v>5873.5238399781529</v>
      </c>
      <c r="V38" s="52">
        <v>8135.8421648431786</v>
      </c>
      <c r="W38" s="52">
        <v>10216.806837988752</v>
      </c>
      <c r="X38" s="52">
        <v>8336.2540875971772</v>
      </c>
      <c r="Y38" s="52">
        <v>7633.0150286982343</v>
      </c>
      <c r="Z38" s="52">
        <v>18477.440055130879</v>
      </c>
      <c r="AA38" s="52">
        <v>20209.975482751484</v>
      </c>
      <c r="AB38" s="52">
        <v>21661.167149981899</v>
      </c>
      <c r="AC38" s="52">
        <v>22901.495450792398</v>
      </c>
      <c r="AD38" s="52">
        <v>21602.256985510801</v>
      </c>
      <c r="AE38" s="52">
        <v>22662.208124088196</v>
      </c>
      <c r="AF38" s="52">
        <f t="shared" si="50"/>
        <v>20948.079237709404</v>
      </c>
      <c r="AG38" s="52">
        <v>22894.9606821917</v>
      </c>
      <c r="AH38" s="52">
        <v>25223.468853826602</v>
      </c>
      <c r="AI38" s="52">
        <v>31422.897426243708</v>
      </c>
      <c r="AJ38" s="52">
        <v>28857.484334263609</v>
      </c>
      <c r="AK38" s="52">
        <v>25548.941287827067</v>
      </c>
      <c r="AL38" s="52">
        <v>25207.456316442847</v>
      </c>
      <c r="AM38" s="68">
        <v>22714.110416625255</v>
      </c>
      <c r="AN38" s="52">
        <f t="shared" si="51"/>
        <v>26110.455083829114</v>
      </c>
      <c r="AO38" s="52">
        <f t="shared" si="52"/>
        <v>41871.142632733383</v>
      </c>
      <c r="AP38" s="52">
        <f t="shared" si="53"/>
        <v>44503.752436303199</v>
      </c>
      <c r="AQ38" s="52">
        <f t="shared" si="54"/>
        <v>43610.2873617976</v>
      </c>
      <c r="AR38" s="52">
        <f t="shared" si="55"/>
        <v>48118.429536018302</v>
      </c>
      <c r="AS38" s="52">
        <f t="shared" si="56"/>
        <v>60280.381760507313</v>
      </c>
      <c r="AT38" s="52">
        <f t="shared" si="57"/>
        <v>50756.397604269914</v>
      </c>
      <c r="AU38" s="52"/>
      <c r="AV38" s="25">
        <f t="shared" si="58"/>
        <v>0.10375229683005806</v>
      </c>
      <c r="AW38" s="25">
        <f t="shared" si="58"/>
        <v>7.7520494255545497E-2</v>
      </c>
      <c r="AX38" s="25">
        <f t="shared" si="58"/>
        <v>0.12439078251466575</v>
      </c>
      <c r="AY38" s="25">
        <f t="shared" si="58"/>
        <v>0.11866129001618587</v>
      </c>
      <c r="AZ38" s="25">
        <f t="shared" si="58"/>
        <v>0.12134094306084546</v>
      </c>
      <c r="BA38" s="25">
        <f t="shared" si="58"/>
        <v>0.13874184699265182</v>
      </c>
      <c r="BB38" s="25">
        <f t="shared" si="58"/>
        <v>0.26699285536336037</v>
      </c>
      <c r="BC38" s="25">
        <f t="shared" si="58"/>
        <v>0.30773352644685753</v>
      </c>
      <c r="BD38" s="25">
        <f t="shared" si="58"/>
        <v>0.31223472701131993</v>
      </c>
      <c r="BE38" s="25"/>
      <c r="BF38" s="25">
        <f t="shared" si="59"/>
        <v>0.12720690193618633</v>
      </c>
      <c r="BG38" s="25">
        <f t="shared" si="59"/>
        <v>0.11329316821171997</v>
      </c>
      <c r="BH38" s="25">
        <f t="shared" si="59"/>
        <v>0.12299329356478503</v>
      </c>
      <c r="BI38" s="25">
        <f t="shared" si="59"/>
        <v>0.11127669443215259</v>
      </c>
      <c r="BJ38" s="25">
        <f t="shared" si="59"/>
        <v>0.12411416194395591</v>
      </c>
      <c r="BK38" s="25">
        <f t="shared" si="59"/>
        <v>0.12036446618678401</v>
      </c>
      <c r="BL38" s="25">
        <f t="shared" si="59"/>
        <v>0.12730371813009178</v>
      </c>
      <c r="BM38" s="25">
        <f t="shared" si="59"/>
        <v>0.11241262187238904</v>
      </c>
      <c r="BN38" s="25">
        <f t="shared" si="59"/>
        <v>0.10945739673355778</v>
      </c>
      <c r="BO38" s="25">
        <f t="shared" si="59"/>
        <v>0.13288379117559937</v>
      </c>
      <c r="BP38" s="25">
        <f t="shared" si="60"/>
        <v>0.16390544782268873</v>
      </c>
      <c r="BQ38" s="25">
        <f t="shared" si="60"/>
        <v>0.14503179775272504</v>
      </c>
      <c r="BR38" s="25">
        <f t="shared" si="60"/>
        <v>0.13352781598326471</v>
      </c>
      <c r="BS38" s="25">
        <f t="shared" si="60"/>
        <v>0.27689842129807468</v>
      </c>
      <c r="BT38" s="25">
        <f t="shared" si="60"/>
        <v>0.30885180321709693</v>
      </c>
      <c r="BU38" s="25">
        <f t="shared" si="60"/>
        <v>0.33177137298132586</v>
      </c>
      <c r="BV38" s="25">
        <f t="shared" si="60"/>
        <v>0.31962883844168144</v>
      </c>
      <c r="BW38" s="25">
        <f t="shared" si="60"/>
        <v>0.30145147655337412</v>
      </c>
      <c r="BX38" s="25">
        <f t="shared" si="60"/>
        <v>0.31213208225402572</v>
      </c>
      <c r="BY38" s="25">
        <f t="shared" si="60"/>
        <v>0.29748764113386156</v>
      </c>
      <c r="BZ38" s="25">
        <f t="shared" si="60"/>
        <v>0.30068233247981652</v>
      </c>
      <c r="CA38" s="25">
        <f t="shared" si="60"/>
        <v>0.30174883971367522</v>
      </c>
      <c r="CB38" s="25">
        <f t="shared" si="60"/>
        <v>0.32731936302118447</v>
      </c>
      <c r="CC38" s="25">
        <f t="shared" si="60"/>
        <v>0.31560350473086585</v>
      </c>
      <c r="CD38" s="25">
        <f t="shared" si="60"/>
        <v>0.26666175913925344</v>
      </c>
      <c r="CE38" s="25">
        <f t="shared" si="60"/>
        <v>0.27234583052305028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8"/>
      <c r="CL38" s="28"/>
      <c r="CM38" s="21">
        <v>22714.110416625259</v>
      </c>
      <c r="CN38" s="62"/>
    </row>
    <row r="39" spans="1:93" s="23" customFormat="1" x14ac:dyDescent="0.3">
      <c r="A39" s="29" t="s">
        <v>44</v>
      </c>
      <c r="B39" s="52">
        <v>37942</v>
      </c>
      <c r="C39" s="52">
        <v>48269.4</v>
      </c>
      <c r="D39" s="52">
        <v>42480.390519928755</v>
      </c>
      <c r="E39" s="52">
        <v>43203.660158667313</v>
      </c>
      <c r="F39" s="52">
        <v>34880.830349091229</v>
      </c>
      <c r="G39" s="52">
        <v>27398.048692761298</v>
      </c>
      <c r="H39" s="52">
        <v>25789.474265190001</v>
      </c>
      <c r="I39" s="52">
        <v>27483.571487114201</v>
      </c>
      <c r="J39" s="83">
        <v>38897.146434953378</v>
      </c>
      <c r="K39" s="147">
        <f t="shared" si="61"/>
        <v>32804.535090986203</v>
      </c>
      <c r="L39" s="147">
        <f t="shared" si="49"/>
        <v>43936.984573754213</v>
      </c>
      <c r="M39" s="52">
        <v>11142.324020053233</v>
      </c>
      <c r="N39" s="52">
        <v>10058.633058118618</v>
      </c>
      <c r="O39" s="52">
        <v>11471.436546673678</v>
      </c>
      <c r="P39" s="52">
        <v>10531.246449241196</v>
      </c>
      <c r="Q39" s="52">
        <v>9307.6279889609232</v>
      </c>
      <c r="R39" s="52">
        <v>8746.8075494949499</v>
      </c>
      <c r="S39" s="52">
        <v>10269.077940491505</v>
      </c>
      <c r="T39" s="52">
        <v>6557.3168701438553</v>
      </c>
      <c r="U39" s="52">
        <v>6831.3061130696815</v>
      </c>
      <c r="V39" s="52">
        <v>7974.2872759703196</v>
      </c>
      <c r="W39" s="52">
        <v>6276.5468308636446</v>
      </c>
      <c r="X39" s="52">
        <v>6315.9084728576527</v>
      </c>
      <c r="Y39" s="52">
        <v>5918.2857969700008</v>
      </c>
      <c r="Z39" s="52">
        <v>6868.1970049500005</v>
      </c>
      <c r="AA39" s="52">
        <v>6589.2238854599973</v>
      </c>
      <c r="AB39" s="52">
        <v>6413.7675778100011</v>
      </c>
      <c r="AC39" s="52">
        <v>6825.4392875800004</v>
      </c>
      <c r="AD39" s="52">
        <v>6899.2056176000006</v>
      </c>
      <c r="AE39" s="52">
        <v>6590.2411952179973</v>
      </c>
      <c r="AF39" s="52">
        <f t="shared" si="50"/>
        <v>7168.6853867162026</v>
      </c>
      <c r="AG39" s="52">
        <v>7296.0497618299996</v>
      </c>
      <c r="AH39" s="52">
        <v>8303.4966651100003</v>
      </c>
      <c r="AI39" s="52">
        <v>10036.303277329996</v>
      </c>
      <c r="AJ39" s="52">
        <f>J39-(AG39+AH39+AI39)</f>
        <v>13261.296730683382</v>
      </c>
      <c r="AK39" s="52">
        <v>11433.09108611764</v>
      </c>
      <c r="AL39" s="52">
        <v>10832.325106292157</v>
      </c>
      <c r="AM39" s="68">
        <v>8410.2716506610359</v>
      </c>
      <c r="AN39" s="52">
        <f t="shared" si="51"/>
        <v>12786.482801920001</v>
      </c>
      <c r="AO39" s="52">
        <f t="shared" si="52"/>
        <v>13002.991463269998</v>
      </c>
      <c r="AP39" s="52">
        <f t="shared" si="53"/>
        <v>13724.644905180001</v>
      </c>
      <c r="AQ39" s="52">
        <f t="shared" si="54"/>
        <v>13758.9265819342</v>
      </c>
      <c r="AR39" s="52">
        <f t="shared" si="55"/>
        <v>15599.54642694</v>
      </c>
      <c r="AS39" s="52">
        <f t="shared" si="56"/>
        <v>23297.600008013378</v>
      </c>
      <c r="AT39" s="52">
        <f t="shared" si="57"/>
        <v>22265.416192409797</v>
      </c>
      <c r="AU39" s="52"/>
      <c r="AV39" s="25">
        <f t="shared" si="58"/>
        <v>0.39172809680150322</v>
      </c>
      <c r="AW39" s="25">
        <f t="shared" si="58"/>
        <v>0.25937903017797265</v>
      </c>
      <c r="AX39" s="25">
        <f t="shared" si="58"/>
        <v>0.20158779164392857</v>
      </c>
      <c r="AY39" s="25">
        <f t="shared" si="58"/>
        <v>0.1885630921892546</v>
      </c>
      <c r="AZ39" s="25">
        <f t="shared" si="58"/>
        <v>0.14300860254582898</v>
      </c>
      <c r="BA39" s="25">
        <f t="shared" si="58"/>
        <v>0.1167374866695631</v>
      </c>
      <c r="BB39" s="25">
        <f t="shared" si="58"/>
        <v>0.1012863127726816</v>
      </c>
      <c r="BC39" s="25">
        <f t="shared" si="58"/>
        <v>9.5984889496194131E-2</v>
      </c>
      <c r="BD39" s="25">
        <f t="shared" si="58"/>
        <v>0.11204034207915965</v>
      </c>
      <c r="BE39" s="25"/>
      <c r="BF39" s="25">
        <f t="shared" si="59"/>
        <v>0.2007843013668727</v>
      </c>
      <c r="BG39" s="25">
        <f t="shared" si="59"/>
        <v>0.17706632725372196</v>
      </c>
      <c r="BH39" s="25">
        <f t="shared" si="59"/>
        <v>0.19383624775073649</v>
      </c>
      <c r="BI39" s="25">
        <f t="shared" si="59"/>
        <v>0.18271287042022621</v>
      </c>
      <c r="BJ39" s="25">
        <f t="shared" si="59"/>
        <v>0.15098362412621585</v>
      </c>
      <c r="BK39" s="25">
        <f t="shared" si="59"/>
        <v>0.1366051333632505</v>
      </c>
      <c r="BL39" s="25">
        <f t="shared" si="59"/>
        <v>0.16144771266018457</v>
      </c>
      <c r="BM39" s="25">
        <f t="shared" si="59"/>
        <v>0.1200434323201067</v>
      </c>
      <c r="BN39" s="25">
        <f t="shared" si="59"/>
        <v>0.12730636731857173</v>
      </c>
      <c r="BO39" s="25">
        <f t="shared" si="59"/>
        <v>0.13024509370809606</v>
      </c>
      <c r="BP39" s="25">
        <f t="shared" si="60"/>
        <v>0.10069293032609608</v>
      </c>
      <c r="BQ39" s="25">
        <f t="shared" si="60"/>
        <v>0.10988239449455667</v>
      </c>
      <c r="BR39" s="25">
        <f t="shared" si="60"/>
        <v>0.10353127484526292</v>
      </c>
      <c r="BS39" s="25">
        <f t="shared" si="60"/>
        <v>0.10292512935560701</v>
      </c>
      <c r="BT39" s="25">
        <f t="shared" si="60"/>
        <v>0.10069748380260868</v>
      </c>
      <c r="BU39" s="25">
        <f t="shared" si="60"/>
        <v>9.8235910398526943E-2</v>
      </c>
      <c r="BV39" s="25">
        <f t="shared" si="60"/>
        <v>9.5260470480233589E-2</v>
      </c>
      <c r="BW39" s="25">
        <f t="shared" si="60"/>
        <v>9.6275853114135876E-2</v>
      </c>
      <c r="BX39" s="25">
        <f t="shared" si="60"/>
        <v>9.0768988421441224E-2</v>
      </c>
      <c r="BY39" s="25">
        <f t="shared" si="60"/>
        <v>0.10180385903286181</v>
      </c>
      <c r="BZ39" s="25">
        <f t="shared" si="60"/>
        <v>9.5819918222538977E-2</v>
      </c>
      <c r="CA39" s="25">
        <f t="shared" si="60"/>
        <v>9.9334889216999955E-2</v>
      </c>
      <c r="CB39" s="25">
        <f t="shared" si="60"/>
        <v>0.10454403205604641</v>
      </c>
      <c r="CC39" s="25">
        <f t="shared" si="60"/>
        <v>0.14503383860492183</v>
      </c>
      <c r="CD39" s="25">
        <f t="shared" si="60"/>
        <v>0.11933050951414766</v>
      </c>
      <c r="CE39" s="25">
        <f t="shared" si="60"/>
        <v>0.11703436239397341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/>
      <c r="CL39" s="28"/>
      <c r="CM39" s="21">
        <v>8410.2716506610341</v>
      </c>
      <c r="CN39" s="62"/>
    </row>
    <row r="40" spans="1:93" s="66" customFormat="1" x14ac:dyDescent="0.3">
      <c r="A40" s="29" t="s">
        <v>51</v>
      </c>
      <c r="B40" s="52">
        <f t="shared" ref="B40" si="62">B35-SUM(B36:B39)</f>
        <v>-22798.695681035519</v>
      </c>
      <c r="C40" s="52">
        <f>C35-SUM(C36:C39)</f>
        <v>-31455.02219665001</v>
      </c>
      <c r="D40" s="52">
        <f t="shared" ref="D40:I40" si="63">D35-SUM(D36:D39)</f>
        <v>-33622.422106675338</v>
      </c>
      <c r="E40" s="52">
        <f t="shared" si="63"/>
        <v>-35656.459499530989</v>
      </c>
      <c r="F40" s="52">
        <f t="shared" si="63"/>
        <v>-35964.232004577236</v>
      </c>
      <c r="G40" s="52">
        <f t="shared" si="63"/>
        <v>-30315.373801619193</v>
      </c>
      <c r="H40" s="52">
        <f t="shared" si="63"/>
        <v>-47432.005415842694</v>
      </c>
      <c r="I40" s="52">
        <f t="shared" si="63"/>
        <v>-56091.066885404522</v>
      </c>
      <c r="J40" s="83">
        <f>J35-SUM(J36:J39)</f>
        <v>-81747.463388659002</v>
      </c>
      <c r="K40" s="147">
        <f t="shared" si="61"/>
        <v>-71580.40674821414</v>
      </c>
      <c r="L40" s="147">
        <f t="shared" si="49"/>
        <v>-91428.373694797672</v>
      </c>
      <c r="M40" s="52">
        <v>-10125.304201766667</v>
      </c>
      <c r="N40" s="52">
        <v>-9218.0053851360117</v>
      </c>
      <c r="O40" s="52">
        <v>-8837.3221302871825</v>
      </c>
      <c r="P40" s="52">
        <v>-7475.8277823411208</v>
      </c>
      <c r="Q40" s="52">
        <v>-9354.171941909457</v>
      </c>
      <c r="R40" s="52">
        <v>-9381.1845457440395</v>
      </c>
      <c r="S40" s="52">
        <v>-10259.385589351474</v>
      </c>
      <c r="T40" s="52">
        <v>-6969.4900754208647</v>
      </c>
      <c r="U40" s="52">
        <v>-6374.6162671527363</v>
      </c>
      <c r="V40" s="52">
        <v>-8129.604337187202</v>
      </c>
      <c r="W40" s="52">
        <v>-8187.8243016291053</v>
      </c>
      <c r="X40" s="52">
        <v>-7623.3273659527895</v>
      </c>
      <c r="Y40" s="52">
        <v>-7533.5772984384948</v>
      </c>
      <c r="Z40" s="52">
        <v>-13062.499838033367</v>
      </c>
      <c r="AA40" s="52">
        <v>-13063.606621582774</v>
      </c>
      <c r="AB40" s="52">
        <v>-13772.323944534204</v>
      </c>
      <c r="AC40" s="52">
        <f>AC35-AC36-AC37-AC38-AC39</f>
        <v>-14002.045196284802</v>
      </c>
      <c r="AD40" s="52">
        <f t="shared" ref="AD40:AE40" si="64">AD35-SUM(AD36:AD39)</f>
        <v>-13032.985371399278</v>
      </c>
      <c r="AE40" s="52">
        <f t="shared" si="64"/>
        <v>-13951.571588087594</v>
      </c>
      <c r="AF40" s="52">
        <f t="shared" si="50"/>
        <v>-15104.464729632848</v>
      </c>
      <c r="AG40" s="52">
        <f t="shared" ref="AG40:AL40" si="65">AG35-SUM(AG36:AG39)</f>
        <v>-15710.742565153792</v>
      </c>
      <c r="AH40" s="52">
        <f t="shared" si="65"/>
        <v>-18559.216351582509</v>
      </c>
      <c r="AI40" s="52">
        <f t="shared" si="65"/>
        <v>-22205.983101844991</v>
      </c>
      <c r="AJ40" s="52">
        <f t="shared" si="65"/>
        <v>-25271.52137007768</v>
      </c>
      <c r="AK40" s="52">
        <f>AK35-SUM(AK36:AK39)</f>
        <v>-23512.509749714794</v>
      </c>
      <c r="AL40" s="52">
        <f t="shared" si="65"/>
        <v>-22733.790412718401</v>
      </c>
      <c r="AM40" s="68">
        <f t="shared" ref="AM40" si="66">AM35-SUM(AM36:AM39)</f>
        <v>-19910.552162286796</v>
      </c>
      <c r="AN40" s="52">
        <f t="shared" si="51"/>
        <v>-20596.07713647186</v>
      </c>
      <c r="AO40" s="52">
        <f t="shared" si="52"/>
        <v>-26835.930566116978</v>
      </c>
      <c r="AP40" s="52">
        <f t="shared" si="53"/>
        <v>-27035.03056768408</v>
      </c>
      <c r="AQ40" s="52">
        <f t="shared" si="54"/>
        <v>-29056.036317720442</v>
      </c>
      <c r="AR40" s="52">
        <f t="shared" si="55"/>
        <v>-34269.958916736301</v>
      </c>
      <c r="AS40" s="52">
        <f t="shared" si="56"/>
        <v>-47477.504471922672</v>
      </c>
      <c r="AT40" s="52">
        <f t="shared" si="57"/>
        <v>-46246.300162433196</v>
      </c>
      <c r="AU40" s="52"/>
      <c r="AV40" s="30">
        <f t="shared" si="58"/>
        <v>-0.23538268063593631</v>
      </c>
      <c r="AW40" s="30">
        <f t="shared" si="58"/>
        <v>-0.16902578344859648</v>
      </c>
      <c r="AX40" s="30">
        <f t="shared" si="58"/>
        <v>-0.15955290757096488</v>
      </c>
      <c r="AY40" s="30">
        <f t="shared" si="58"/>
        <v>-0.15562320958595099</v>
      </c>
      <c r="AZ40" s="30">
        <f t="shared" si="58"/>
        <v>-0.14745046230651349</v>
      </c>
      <c r="BA40" s="30">
        <f t="shared" si="58"/>
        <v>-0.12916761280099295</v>
      </c>
      <c r="BB40" s="30">
        <f t="shared" si="58"/>
        <v>-0.18628580352524593</v>
      </c>
      <c r="BC40" s="30">
        <f t="shared" si="58"/>
        <v>-0.19589502256806218</v>
      </c>
      <c r="BD40" s="30">
        <f t="shared" si="58"/>
        <v>-0.23546749830312871</v>
      </c>
      <c r="BE40" s="30"/>
      <c r="BF40" s="65">
        <f t="shared" si="59"/>
        <v>-0.18245763869547457</v>
      </c>
      <c r="BG40" s="65">
        <f t="shared" si="59"/>
        <v>-0.16226840652405242</v>
      </c>
      <c r="BH40" s="65">
        <f t="shared" si="59"/>
        <v>-0.1493268393134356</v>
      </c>
      <c r="BI40" s="65">
        <f t="shared" si="59"/>
        <v>-0.12970259118541841</v>
      </c>
      <c r="BJ40" s="65">
        <f t="shared" si="59"/>
        <v>-0.1517386365424474</v>
      </c>
      <c r="BK40" s="65">
        <f t="shared" si="59"/>
        <v>-0.14651265147026418</v>
      </c>
      <c r="BL40" s="65">
        <f t="shared" si="59"/>
        <v>-0.16129533209291988</v>
      </c>
      <c r="BM40" s="65">
        <f t="shared" si="59"/>
        <v>-0.1275890012245337</v>
      </c>
      <c r="BN40" s="30">
        <f t="shared" si="59"/>
        <v>-0.11879561925478174</v>
      </c>
      <c r="BO40" s="30">
        <f t="shared" si="59"/>
        <v>-0.13278190790760677</v>
      </c>
      <c r="BP40" s="30">
        <f t="shared" si="60"/>
        <v>-0.1313550339291919</v>
      </c>
      <c r="BQ40" s="30">
        <f t="shared" si="60"/>
        <v>-0.13262849969828136</v>
      </c>
      <c r="BR40" s="30">
        <f t="shared" si="60"/>
        <v>-0.13178830637952424</v>
      </c>
      <c r="BS40" s="30">
        <f t="shared" si="60"/>
        <v>-0.19575144460303193</v>
      </c>
      <c r="BT40" s="30">
        <f t="shared" si="60"/>
        <v>-0.19963994835313584</v>
      </c>
      <c r="BU40" s="30">
        <f t="shared" si="60"/>
        <v>-0.21094259568674817</v>
      </c>
      <c r="BV40" s="30">
        <f t="shared" si="60"/>
        <v>-0.19542206104019222</v>
      </c>
      <c r="BW40" s="30">
        <f t="shared" si="60"/>
        <v>-0.18187047245766935</v>
      </c>
      <c r="BX40" s="30">
        <f t="shared" si="60"/>
        <v>-0.19215837515308742</v>
      </c>
      <c r="BY40" s="30">
        <f t="shared" si="60"/>
        <v>-0.21450136463678099</v>
      </c>
      <c r="BZ40" s="30">
        <f t="shared" si="60"/>
        <v>-0.20633111299268506</v>
      </c>
      <c r="CA40" s="30">
        <f t="shared" si="60"/>
        <v>-0.22202425972966411</v>
      </c>
      <c r="CB40" s="30">
        <f t="shared" si="60"/>
        <v>-0.23131056775447581</v>
      </c>
      <c r="CC40" s="30">
        <f t="shared" si="60"/>
        <v>-0.27638517002701918</v>
      </c>
      <c r="CD40" s="30">
        <f t="shared" si="60"/>
        <v>-0.24540692864737676</v>
      </c>
      <c r="CE40" s="30">
        <f t="shared" si="60"/>
        <v>-0.24561990520440019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/>
      <c r="CL40" s="28"/>
      <c r="CM40" s="21">
        <f>CM35-SUM(CM36:CM39)</f>
        <v>-19910.552162286403</v>
      </c>
      <c r="CN40" s="62"/>
    </row>
    <row r="41" spans="1:93" s="51" customFormat="1" ht="15" customHeight="1" x14ac:dyDescent="0.3">
      <c r="A41" s="29"/>
      <c r="B41" s="69"/>
      <c r="C41" s="69"/>
      <c r="D41" s="69"/>
      <c r="E41" s="69"/>
      <c r="F41" s="69"/>
      <c r="G41" s="69"/>
      <c r="H41" s="69"/>
      <c r="I41" s="69"/>
      <c r="J41" s="50">
        <f>J35-SUM(J36:J40)</f>
        <v>0</v>
      </c>
      <c r="K41" s="146">
        <f>K35-SUM(K36:K40)</f>
        <v>0</v>
      </c>
      <c r="L41" s="146">
        <f t="shared" ref="L41" si="67">L35-SUM(L36:L40)</f>
        <v>0</v>
      </c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>
        <f t="shared" ref="AG41:AL41" si="68">AG35-SUM(AG36:AG40)</f>
        <v>0</v>
      </c>
      <c r="AH41" s="70">
        <f t="shared" si="68"/>
        <v>0</v>
      </c>
      <c r="AI41" s="70">
        <f t="shared" si="68"/>
        <v>0</v>
      </c>
      <c r="AJ41" s="70">
        <f t="shared" si="68"/>
        <v>0</v>
      </c>
      <c r="AK41" s="70">
        <f t="shared" si="68"/>
        <v>0</v>
      </c>
      <c r="AL41" s="70">
        <f t="shared" si="68"/>
        <v>0</v>
      </c>
      <c r="AM41" s="67">
        <f>AM35-SUM(AM36:AM40)</f>
        <v>0</v>
      </c>
      <c r="AN41" s="72"/>
      <c r="AO41" s="69"/>
      <c r="AP41" s="69"/>
      <c r="AQ41" s="69"/>
      <c r="AR41" s="69"/>
      <c r="AS41" s="69"/>
      <c r="AT41" s="69"/>
      <c r="AU41" s="69"/>
      <c r="AV41" s="69">
        <f t="shared" ref="AV41:BD41" si="69">AV35-SUM(AV36:AV40)</f>
        <v>0</v>
      </c>
      <c r="AW41" s="69">
        <f t="shared" si="69"/>
        <v>0</v>
      </c>
      <c r="AX41" s="41">
        <f t="shared" si="69"/>
        <v>0</v>
      </c>
      <c r="AY41" s="41">
        <f t="shared" si="69"/>
        <v>0</v>
      </c>
      <c r="AZ41" s="41">
        <f t="shared" si="69"/>
        <v>0</v>
      </c>
      <c r="BA41" s="41">
        <f t="shared" si="69"/>
        <v>0</v>
      </c>
      <c r="BB41" s="41">
        <f t="shared" si="69"/>
        <v>0</v>
      </c>
      <c r="BC41" s="41">
        <f t="shared" si="69"/>
        <v>0</v>
      </c>
      <c r="BD41" s="41">
        <f t="shared" si="69"/>
        <v>0</v>
      </c>
      <c r="BE41" s="41"/>
      <c r="BF41" s="41">
        <f t="shared" ref="BF41:BU41" si="70">BF35-SUM(BF36:BF40)</f>
        <v>0</v>
      </c>
      <c r="BG41" s="41">
        <f t="shared" si="70"/>
        <v>0</v>
      </c>
      <c r="BH41" s="41">
        <f t="shared" si="70"/>
        <v>0</v>
      </c>
      <c r="BI41" s="41">
        <f t="shared" si="70"/>
        <v>0</v>
      </c>
      <c r="BJ41" s="41">
        <f t="shared" si="70"/>
        <v>0</v>
      </c>
      <c r="BK41" s="41">
        <f t="shared" si="70"/>
        <v>0</v>
      </c>
      <c r="BL41" s="41">
        <f t="shared" si="70"/>
        <v>0</v>
      </c>
      <c r="BM41" s="41">
        <f t="shared" si="70"/>
        <v>0</v>
      </c>
      <c r="BN41" s="41">
        <f t="shared" si="70"/>
        <v>0</v>
      </c>
      <c r="BO41" s="41">
        <f t="shared" si="70"/>
        <v>0</v>
      </c>
      <c r="BP41" s="41">
        <f t="shared" si="70"/>
        <v>0</v>
      </c>
      <c r="BQ41" s="41">
        <f t="shared" si="70"/>
        <v>0</v>
      </c>
      <c r="BR41" s="41">
        <f t="shared" si="70"/>
        <v>0</v>
      </c>
      <c r="BS41" s="41">
        <f t="shared" si="70"/>
        <v>0</v>
      </c>
      <c r="BT41" s="41">
        <f t="shared" si="70"/>
        <v>0</v>
      </c>
      <c r="BU41" s="41">
        <f t="shared" si="70"/>
        <v>0</v>
      </c>
      <c r="BV41" s="41"/>
      <c r="BW41" s="41">
        <f t="shared" ref="BW41:CE41" si="71">BW35-SUM(BW36:BW40)</f>
        <v>0</v>
      </c>
      <c r="BX41" s="41">
        <f t="shared" si="71"/>
        <v>0</v>
      </c>
      <c r="BY41" s="41">
        <f t="shared" si="71"/>
        <v>0</v>
      </c>
      <c r="BZ41" s="41">
        <f t="shared" si="71"/>
        <v>0</v>
      </c>
      <c r="CA41" s="41">
        <f t="shared" si="71"/>
        <v>0</v>
      </c>
      <c r="CB41" s="41">
        <f t="shared" si="71"/>
        <v>0</v>
      </c>
      <c r="CC41" s="41">
        <f t="shared" si="71"/>
        <v>0</v>
      </c>
      <c r="CD41" s="41">
        <f t="shared" si="71"/>
        <v>0</v>
      </c>
      <c r="CE41" s="41">
        <f t="shared" si="71"/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/>
      <c r="CL41" s="28"/>
      <c r="CM41" s="71"/>
      <c r="CN41" s="62"/>
    </row>
    <row r="42" spans="1:93" s="73" customFormat="1" ht="25" x14ac:dyDescent="0.5">
      <c r="A42" s="18" t="s">
        <v>52</v>
      </c>
      <c r="B42" s="19"/>
      <c r="C42" s="19"/>
      <c r="D42" s="19"/>
      <c r="E42" s="19"/>
      <c r="F42" s="19"/>
      <c r="G42" s="19"/>
      <c r="H42" s="19"/>
      <c r="I42" s="19"/>
      <c r="J42" s="134"/>
      <c r="K42" s="147"/>
      <c r="L42" s="14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68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/>
      <c r="CL42" s="28"/>
      <c r="CM42" s="21"/>
      <c r="CN42" s="62"/>
    </row>
    <row r="43" spans="1:93" s="28" customFormat="1" ht="15" customHeight="1" x14ac:dyDescent="0.3">
      <c r="A43" s="24" t="s">
        <v>46</v>
      </c>
      <c r="B43" s="31">
        <v>3.1855025630235287</v>
      </c>
      <c r="C43" s="31">
        <v>4.3613119999999999</v>
      </c>
      <c r="D43" s="31">
        <v>5.2548755522423596</v>
      </c>
      <c r="E43" s="31">
        <v>5.8039158392465975</v>
      </c>
      <c r="F43" s="31">
        <f t="shared" ref="F43:F46" si="72">SUM(Q43:T43)</f>
        <v>6.24941747</v>
      </c>
      <c r="G43" s="31">
        <f t="shared" ref="G43:G46" si="73">SUM(U43:X43)</f>
        <v>7.0235972752636489</v>
      </c>
      <c r="H43" s="31">
        <f t="shared" ref="H43:H46" si="74">SUM(Y43:AB43)</f>
        <v>8.7289266655100466</v>
      </c>
      <c r="I43" s="31">
        <f t="shared" ref="I43:I46" si="75">SUM(AC43:AF43)</f>
        <v>9.1032677084520266</v>
      </c>
      <c r="J43" s="29">
        <f t="shared" ref="J43:J46" si="76">SUM(AG43:AJ43)</f>
        <v>10.419398600419296</v>
      </c>
      <c r="K43" s="142">
        <f t="shared" ref="K43:K46" si="77">SUM(AF43:AI43)</f>
        <v>9.9069598280693434</v>
      </c>
      <c r="L43" s="142">
        <f>SUM(AJ43:AM43)</f>
        <v>12.277152947344794</v>
      </c>
      <c r="M43" s="39">
        <v>1.4233449846048198</v>
      </c>
      <c r="N43" s="39">
        <v>1.445737068888586</v>
      </c>
      <c r="O43" s="39">
        <v>1.4709999588757243</v>
      </c>
      <c r="P43" s="39">
        <v>1.4638338268774662</v>
      </c>
      <c r="Q43" s="39">
        <v>1.5054495400000001</v>
      </c>
      <c r="R43" s="39">
        <v>1.58684508</v>
      </c>
      <c r="S43" s="39">
        <v>1.6325157000000001</v>
      </c>
      <c r="T43" s="39">
        <v>1.5246071499999998</v>
      </c>
      <c r="U43" s="39">
        <v>1.6267209389142077</v>
      </c>
      <c r="V43" s="39">
        <v>1.8145852072488728</v>
      </c>
      <c r="W43" s="39">
        <v>1.8015288626199988</v>
      </c>
      <c r="X43" s="39">
        <v>1.7807622664805691</v>
      </c>
      <c r="Y43" s="39">
        <v>1.7647709200019872</v>
      </c>
      <c r="Z43" s="39">
        <v>2.3193589555325862</v>
      </c>
      <c r="AA43" s="39">
        <v>2.3795751199698389</v>
      </c>
      <c r="AB43" s="39">
        <v>2.2652216700056336</v>
      </c>
      <c r="AC43" s="39">
        <f t="shared" ref="AC43:AE43" si="78">AC16</f>
        <v>2.1881375496729887</v>
      </c>
      <c r="AD43" s="39">
        <f t="shared" si="78"/>
        <v>2.2228976203174389</v>
      </c>
      <c r="AE43" s="39">
        <f t="shared" si="78"/>
        <v>2.3866285300104808</v>
      </c>
      <c r="AF43" s="39">
        <f>AF16</f>
        <v>2.3056040084511196</v>
      </c>
      <c r="AG43" s="39">
        <f t="shared" ref="AG43:AJ43" si="79">AG16</f>
        <v>2.325123570352289</v>
      </c>
      <c r="AH43" s="39">
        <f t="shared" si="79"/>
        <v>2.5462493404533282</v>
      </c>
      <c r="AI43" s="39">
        <f t="shared" si="79"/>
        <v>2.7299829088126062</v>
      </c>
      <c r="AJ43" s="39">
        <f t="shared" si="79"/>
        <v>2.8180427808010728</v>
      </c>
      <c r="AK43" s="39">
        <f>AK16</f>
        <v>2.9662154634429303</v>
      </c>
      <c r="AL43" s="39">
        <f>AL16</f>
        <v>3.1478780257755492</v>
      </c>
      <c r="AM43" s="107">
        <f>AM16</f>
        <v>3.3450166773252423</v>
      </c>
      <c r="AN43" s="39">
        <f>Y43+Z43</f>
        <v>4.0841298755345736</v>
      </c>
      <c r="AO43" s="39">
        <f>AA43+AB43</f>
        <v>4.644796789975473</v>
      </c>
      <c r="AP43" s="39">
        <f>AC43+AD43</f>
        <v>4.4110351699904271</v>
      </c>
      <c r="AQ43" s="39">
        <f>AE43+AF43</f>
        <v>4.6922325384616004</v>
      </c>
      <c r="AR43" s="39">
        <f>AG43+AH43</f>
        <v>4.8713729108056167</v>
      </c>
      <c r="AS43" s="39">
        <f>AI43+AJ43</f>
        <v>5.548025689613679</v>
      </c>
      <c r="AT43" s="39">
        <f>AK43+AL43</f>
        <v>6.1140934892184795</v>
      </c>
      <c r="AU43" s="39"/>
      <c r="AV43" s="25">
        <f t="shared" ref="AV43:BD46" si="80">B43/B$43</f>
        <v>1</v>
      </c>
      <c r="AW43" s="25">
        <f t="shared" si="80"/>
        <v>1</v>
      </c>
      <c r="AX43" s="25">
        <f t="shared" si="80"/>
        <v>1</v>
      </c>
      <c r="AY43" s="25">
        <f t="shared" si="80"/>
        <v>1</v>
      </c>
      <c r="AZ43" s="25">
        <f t="shared" si="80"/>
        <v>1</v>
      </c>
      <c r="BA43" s="25">
        <f t="shared" si="80"/>
        <v>1</v>
      </c>
      <c r="BB43" s="25">
        <f t="shared" si="80"/>
        <v>1</v>
      </c>
      <c r="BC43" s="25">
        <f t="shared" si="80"/>
        <v>1</v>
      </c>
      <c r="BD43" s="25">
        <f t="shared" si="80"/>
        <v>1</v>
      </c>
      <c r="BE43" s="25"/>
      <c r="BF43" s="25">
        <f t="shared" ref="BF43:BU46" si="81">M43/M$43</f>
        <v>1</v>
      </c>
      <c r="BG43" s="25">
        <f t="shared" si="81"/>
        <v>1</v>
      </c>
      <c r="BH43" s="25">
        <f t="shared" si="81"/>
        <v>1</v>
      </c>
      <c r="BI43" s="25">
        <f t="shared" si="81"/>
        <v>1</v>
      </c>
      <c r="BJ43" s="25">
        <f t="shared" si="81"/>
        <v>1</v>
      </c>
      <c r="BK43" s="25">
        <f t="shared" si="81"/>
        <v>1</v>
      </c>
      <c r="BL43" s="25">
        <f t="shared" si="81"/>
        <v>1</v>
      </c>
      <c r="BM43" s="25">
        <f t="shared" si="81"/>
        <v>1</v>
      </c>
      <c r="BN43" s="25">
        <f t="shared" si="81"/>
        <v>1</v>
      </c>
      <c r="BO43" s="25">
        <f t="shared" si="81"/>
        <v>1</v>
      </c>
      <c r="BP43" s="25">
        <f t="shared" si="81"/>
        <v>1</v>
      </c>
      <c r="BQ43" s="25">
        <f t="shared" si="81"/>
        <v>1</v>
      </c>
      <c r="BR43" s="25">
        <f t="shared" si="81"/>
        <v>1</v>
      </c>
      <c r="BS43" s="25">
        <f t="shared" si="81"/>
        <v>1</v>
      </c>
      <c r="BT43" s="25">
        <f t="shared" si="81"/>
        <v>1</v>
      </c>
      <c r="BU43" s="25">
        <f t="shared" si="81"/>
        <v>1</v>
      </c>
      <c r="BV43" s="25">
        <f t="shared" ref="BP43:CE46" si="82">AC43/AC$43</f>
        <v>1</v>
      </c>
      <c r="BW43" s="25">
        <f t="shared" si="82"/>
        <v>1</v>
      </c>
      <c r="BX43" s="25">
        <f t="shared" si="82"/>
        <v>1</v>
      </c>
      <c r="BY43" s="25">
        <f t="shared" si="82"/>
        <v>1</v>
      </c>
      <c r="BZ43" s="25">
        <f t="shared" si="82"/>
        <v>1</v>
      </c>
      <c r="CA43" s="25">
        <f t="shared" si="82"/>
        <v>1</v>
      </c>
      <c r="CB43" s="25">
        <f t="shared" si="82"/>
        <v>1</v>
      </c>
      <c r="CC43" s="25">
        <f t="shared" si="82"/>
        <v>1</v>
      </c>
      <c r="CD43" s="25">
        <f t="shared" si="82"/>
        <v>1</v>
      </c>
      <c r="CE43" s="25">
        <f t="shared" si="82"/>
        <v>1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M43" s="40">
        <f>CM16</f>
        <v>3.2194926773252437</v>
      </c>
      <c r="CN43" s="62"/>
    </row>
    <row r="44" spans="1:93" s="28" customFormat="1" ht="15" customHeight="1" x14ac:dyDescent="0.3">
      <c r="A44" s="29" t="s">
        <v>53</v>
      </c>
      <c r="B44" s="31">
        <v>8.2101916801063601E-2</v>
      </c>
      <c r="C44" s="31">
        <v>0.30694329220252292</v>
      </c>
      <c r="D44" s="31">
        <v>0.87115926489395001</v>
      </c>
      <c r="E44" s="31">
        <v>1.0795230505344338</v>
      </c>
      <c r="F44" s="31">
        <f t="shared" si="72"/>
        <v>1.4312496371106249</v>
      </c>
      <c r="G44" s="31">
        <f t="shared" si="73"/>
        <v>1.5178338319164384</v>
      </c>
      <c r="H44" s="31">
        <f t="shared" si="74"/>
        <v>1.7165013565251064</v>
      </c>
      <c r="I44" s="31">
        <f t="shared" si="75"/>
        <v>1.8418283031279716</v>
      </c>
      <c r="J44" s="29">
        <f t="shared" si="76"/>
        <v>2.1551533784911232</v>
      </c>
      <c r="K44" s="142">
        <f t="shared" si="77"/>
        <v>2.055110860245593</v>
      </c>
      <c r="L44" s="142">
        <f>SUM(AJ44:AM44)</f>
        <v>2.306663895351551</v>
      </c>
      <c r="M44" s="31">
        <v>0.29886422256917</v>
      </c>
      <c r="N44" s="31">
        <v>0.28118142357866127</v>
      </c>
      <c r="O44" s="31">
        <v>0.30041101792457081</v>
      </c>
      <c r="P44" s="31">
        <v>0.32114619040016107</v>
      </c>
      <c r="Q44" s="31">
        <v>0.32627512082164234</v>
      </c>
      <c r="R44" s="31">
        <v>0.36149964193526024</v>
      </c>
      <c r="S44" s="31">
        <v>0.38377110529045821</v>
      </c>
      <c r="T44" s="31">
        <v>0.35970376906326412</v>
      </c>
      <c r="U44" s="31">
        <v>0.35652272328853335</v>
      </c>
      <c r="V44" s="31">
        <v>0.4053834734225229</v>
      </c>
      <c r="W44" s="31">
        <v>0.37488096755485262</v>
      </c>
      <c r="X44" s="31">
        <v>0.38104666765052947</v>
      </c>
      <c r="Y44" s="31">
        <v>0.36453532134794253</v>
      </c>
      <c r="Z44" s="31">
        <v>0.44606019295008631</v>
      </c>
      <c r="AA44" s="31">
        <v>0.44600435159628721</v>
      </c>
      <c r="AB44" s="31">
        <v>0.45990149063079033</v>
      </c>
      <c r="AC44" s="31">
        <v>0.44837378321901761</v>
      </c>
      <c r="AD44" s="31">
        <v>0.45158584385338391</v>
      </c>
      <c r="AE44" s="31">
        <v>0.47807825184038266</v>
      </c>
      <c r="AF44" s="31">
        <v>0.46379042421518729</v>
      </c>
      <c r="AG44" s="31">
        <v>0.49675516421264931</v>
      </c>
      <c r="AH44" s="31">
        <v>0.52751281737290878</v>
      </c>
      <c r="AI44" s="31">
        <v>0.56705245444484753</v>
      </c>
      <c r="AJ44" s="31">
        <v>0.56383294246071758</v>
      </c>
      <c r="AK44" s="31">
        <v>0.54956361102026785</v>
      </c>
      <c r="AL44" s="39">
        <v>0.58962494172640534</v>
      </c>
      <c r="AM44" s="32">
        <v>0.60364240014416015</v>
      </c>
      <c r="AN44" s="31">
        <f>Y44+Z44</f>
        <v>0.81059551429802879</v>
      </c>
      <c r="AO44" s="31">
        <f>AA44+AB44</f>
        <v>0.9059058422270776</v>
      </c>
      <c r="AP44" s="31">
        <f>AC44+AD44</f>
        <v>0.89995962707240151</v>
      </c>
      <c r="AQ44" s="31">
        <f>AE44+AF44</f>
        <v>0.9418686760555699</v>
      </c>
      <c r="AR44" s="31">
        <f>AG44+AH44</f>
        <v>1.0242679815855582</v>
      </c>
      <c r="AS44" s="31">
        <f>AI44+AJ44</f>
        <v>1.130885396905565</v>
      </c>
      <c r="AT44" s="31">
        <f>AK44+AL44</f>
        <v>1.1391885527466732</v>
      </c>
      <c r="AU44" s="31"/>
      <c r="AV44" s="25">
        <f t="shared" si="80"/>
        <v>2.5773615050284669E-2</v>
      </c>
      <c r="AW44" s="25">
        <f t="shared" si="80"/>
        <v>7.0378659495702878E-2</v>
      </c>
      <c r="AX44" s="25">
        <f t="shared" si="80"/>
        <v>0.16578114100574828</v>
      </c>
      <c r="AY44" s="25">
        <f t="shared" si="80"/>
        <v>0.18599908758748748</v>
      </c>
      <c r="AZ44" s="25">
        <f t="shared" si="80"/>
        <v>0.2290212878210271</v>
      </c>
      <c r="BA44" s="25">
        <f t="shared" si="80"/>
        <v>0.21610490642196772</v>
      </c>
      <c r="BB44" s="25">
        <f t="shared" si="80"/>
        <v>0.19664518013507773</v>
      </c>
      <c r="BC44" s="25">
        <f t="shared" si="80"/>
        <v>0.2023260615985078</v>
      </c>
      <c r="BD44" s="25">
        <f t="shared" si="80"/>
        <v>0.20684047718496881</v>
      </c>
      <c r="BE44" s="25"/>
      <c r="BF44" s="25">
        <f t="shared" si="81"/>
        <v>0.209973144811514</v>
      </c>
      <c r="BG44" s="25">
        <f t="shared" si="81"/>
        <v>0.19449001456040704</v>
      </c>
      <c r="BH44" s="25">
        <f t="shared" si="81"/>
        <v>0.20422231565130225</v>
      </c>
      <c r="BI44" s="25">
        <f t="shared" si="81"/>
        <v>0.2193870537103276</v>
      </c>
      <c r="BJ44" s="25">
        <f t="shared" si="81"/>
        <v>0.21672936365681331</v>
      </c>
      <c r="BK44" s="25">
        <f t="shared" si="81"/>
        <v>0.22781029256823246</v>
      </c>
      <c r="BL44" s="25">
        <f t="shared" si="81"/>
        <v>0.23507958011702931</v>
      </c>
      <c r="BM44" s="25">
        <f t="shared" si="81"/>
        <v>0.23593210163238718</v>
      </c>
      <c r="BN44" s="25">
        <f t="shared" si="81"/>
        <v>0.21916649301047458</v>
      </c>
      <c r="BO44" s="25">
        <f t="shared" si="81"/>
        <v>0.22340283156894711</v>
      </c>
      <c r="BP44" s="25">
        <f t="shared" si="82"/>
        <v>0.20809045879490148</v>
      </c>
      <c r="BQ44" s="25">
        <f t="shared" si="82"/>
        <v>0.21397952709522289</v>
      </c>
      <c r="BR44" s="25">
        <f t="shared" si="82"/>
        <v>0.20656240264177295</v>
      </c>
      <c r="BS44" s="25">
        <f t="shared" si="82"/>
        <v>0.19232046505180095</v>
      </c>
      <c r="BT44" s="25">
        <f t="shared" si="82"/>
        <v>0.18743024662400248</v>
      </c>
      <c r="BU44" s="25">
        <f t="shared" si="82"/>
        <v>0.2030271459612368</v>
      </c>
      <c r="BV44" s="25">
        <f t="shared" si="82"/>
        <v>0.20491115071172097</v>
      </c>
      <c r="BW44" s="25">
        <f t="shared" si="82"/>
        <v>0.20315188595545647</v>
      </c>
      <c r="BX44" s="25">
        <f t="shared" si="82"/>
        <v>0.20031531754054879</v>
      </c>
      <c r="BY44" s="25">
        <f t="shared" si="82"/>
        <v>0.20115788423128081</v>
      </c>
      <c r="BZ44" s="25">
        <f t="shared" si="82"/>
        <v>0.2136467801310809</v>
      </c>
      <c r="CA44" s="25">
        <f t="shared" si="82"/>
        <v>0.20717249053032319</v>
      </c>
      <c r="CB44" s="25">
        <f t="shared" si="82"/>
        <v>0.20771282216249642</v>
      </c>
      <c r="CC44" s="25">
        <f t="shared" si="82"/>
        <v>0.20007962487370018</v>
      </c>
      <c r="CD44" s="25">
        <f t="shared" si="82"/>
        <v>0.18527433957288497</v>
      </c>
      <c r="CE44" s="25">
        <f t="shared" si="82"/>
        <v>0.1873087003049104</v>
      </c>
      <c r="CF44" s="28">
        <v>3.3452548746257804E-2</v>
      </c>
      <c r="CG44" s="28">
        <v>2.9531107610450746E-2</v>
      </c>
      <c r="CH44" s="28">
        <v>2.1347606368502081E-2</v>
      </c>
      <c r="CI44" s="28">
        <v>3.0932401837975299E-2</v>
      </c>
      <c r="CJ44" s="28">
        <v>3.0516431098611907E-2</v>
      </c>
      <c r="CM44" s="34">
        <v>0.60364240014416026</v>
      </c>
      <c r="CN44" s="62"/>
    </row>
    <row r="45" spans="1:93" s="28" customFormat="1" ht="15" customHeight="1" x14ac:dyDescent="0.3">
      <c r="A45" s="29" t="s">
        <v>54</v>
      </c>
      <c r="B45" s="31">
        <v>1.3779272511385285</v>
      </c>
      <c r="C45" s="31">
        <v>2.081734</v>
      </c>
      <c r="D45" s="31">
        <v>2.3597725780619809</v>
      </c>
      <c r="E45" s="31">
        <v>2.3487702616546851</v>
      </c>
      <c r="F45" s="31">
        <f t="shared" si="72"/>
        <v>2.3072067719937253</v>
      </c>
      <c r="G45" s="31">
        <f t="shared" si="73"/>
        <v>2.8845986259973042</v>
      </c>
      <c r="H45" s="31">
        <f t="shared" si="74"/>
        <v>4.2070288456446372</v>
      </c>
      <c r="I45" s="31">
        <f t="shared" si="75"/>
        <v>4.6189346331817323</v>
      </c>
      <c r="J45" s="29">
        <f t="shared" si="76"/>
        <v>5.3505766578793956</v>
      </c>
      <c r="K45" s="142">
        <f t="shared" si="77"/>
        <v>5.0942326197931926</v>
      </c>
      <c r="L45" s="142">
        <f>SUM(AJ45:AM45)</f>
        <v>5.840935724141767</v>
      </c>
      <c r="M45" s="31">
        <v>0.55990100832970036</v>
      </c>
      <c r="N45" s="31">
        <v>0.57553898731657627</v>
      </c>
      <c r="O45" s="31">
        <v>0.55650861804599083</v>
      </c>
      <c r="P45" s="31">
        <v>0.53474184402428848</v>
      </c>
      <c r="Q45" s="31">
        <v>0.57685936586747433</v>
      </c>
      <c r="R45" s="31">
        <v>0.58474593105873973</v>
      </c>
      <c r="S45" s="31">
        <v>0.59978693852822462</v>
      </c>
      <c r="T45" s="31">
        <v>0.54581453653928658</v>
      </c>
      <c r="U45" s="31">
        <v>0.62944518769507374</v>
      </c>
      <c r="V45" s="31">
        <v>0.73839787687905578</v>
      </c>
      <c r="W45" s="31">
        <v>0.77211263686350362</v>
      </c>
      <c r="X45" s="31">
        <v>0.74464292455967118</v>
      </c>
      <c r="Y45" s="31">
        <v>0.70945874275668341</v>
      </c>
      <c r="Z45" s="31">
        <v>1.139296387231556</v>
      </c>
      <c r="AA45" s="31">
        <v>1.2048563240126426</v>
      </c>
      <c r="AB45" s="31">
        <v>1.1534173916437551</v>
      </c>
      <c r="AC45" s="31">
        <v>1.0869127829182967</v>
      </c>
      <c r="AD45" s="31">
        <v>1.0931493158777525</v>
      </c>
      <c r="AE45" s="31">
        <v>1.2560747511859514</v>
      </c>
      <c r="AF45" s="31">
        <v>1.1827977831997314</v>
      </c>
      <c r="AG45" s="31">
        <v>1.146049587684058</v>
      </c>
      <c r="AH45" s="31">
        <v>1.2957363298823097</v>
      </c>
      <c r="AI45" s="31">
        <v>1.4696489190270936</v>
      </c>
      <c r="AJ45" s="31">
        <v>1.4391418212859346</v>
      </c>
      <c r="AK45" s="31">
        <v>1.443132696714418</v>
      </c>
      <c r="AL45" s="39">
        <v>1.608724895949714</v>
      </c>
      <c r="AM45" s="32">
        <v>1.3499363101917004</v>
      </c>
      <c r="AN45" s="31">
        <f>Y45+Z45</f>
        <v>1.8487551299882394</v>
      </c>
      <c r="AO45" s="31">
        <f>AA45+AB45</f>
        <v>2.3582737156563978</v>
      </c>
      <c r="AP45" s="31">
        <f>AC45+AD45</f>
        <v>2.1800620987960491</v>
      </c>
      <c r="AQ45" s="31">
        <f>AE45+AF45</f>
        <v>2.4388725343856827</v>
      </c>
      <c r="AR45" s="31">
        <f>AG45+AH45</f>
        <v>2.4417859175663676</v>
      </c>
      <c r="AS45" s="31">
        <f>AI45+AJ45</f>
        <v>2.9087907403130284</v>
      </c>
      <c r="AT45" s="31">
        <f>AK45+AL45</f>
        <v>3.051857592664132</v>
      </c>
      <c r="AU45" s="31"/>
      <c r="AV45" s="25">
        <f t="shared" si="80"/>
        <v>0.43256196593063323</v>
      </c>
      <c r="AW45" s="25">
        <f t="shared" si="80"/>
        <v>0.47731829321085034</v>
      </c>
      <c r="AX45" s="25">
        <f t="shared" si="80"/>
        <v>0.44906345632771821</v>
      </c>
      <c r="AY45" s="25">
        <f t="shared" si="80"/>
        <v>0.404687167545072</v>
      </c>
      <c r="AZ45" s="25">
        <f t="shared" si="80"/>
        <v>0.36918749356549629</v>
      </c>
      <c r="BA45" s="25">
        <f t="shared" si="80"/>
        <v>0.41070102868177666</v>
      </c>
      <c r="BB45" s="25">
        <f t="shared" si="80"/>
        <v>0.48196404974595042</v>
      </c>
      <c r="BC45" s="25">
        <f t="shared" si="80"/>
        <v>0.50739303523867951</v>
      </c>
      <c r="BD45" s="25">
        <f t="shared" si="80"/>
        <v>0.51352068032641329</v>
      </c>
      <c r="BE45" s="25"/>
      <c r="BF45" s="25">
        <f t="shared" si="81"/>
        <v>0.39336985367967719</v>
      </c>
      <c r="BG45" s="25">
        <f t="shared" si="81"/>
        <v>0.39809381643580827</v>
      </c>
      <c r="BH45" s="25">
        <f t="shared" si="81"/>
        <v>0.37831994126724977</v>
      </c>
      <c r="BI45" s="25">
        <f t="shared" si="81"/>
        <v>0.36530228650676644</v>
      </c>
      <c r="BJ45" s="25">
        <f t="shared" si="81"/>
        <v>0.38318080449742226</v>
      </c>
      <c r="BK45" s="25">
        <f t="shared" si="81"/>
        <v>0.36849591584500468</v>
      </c>
      <c r="BL45" s="25">
        <f t="shared" si="81"/>
        <v>0.36740041062283479</v>
      </c>
      <c r="BM45" s="25">
        <f t="shared" si="81"/>
        <v>0.35800339552342164</v>
      </c>
      <c r="BN45" s="25">
        <f t="shared" si="81"/>
        <v>0.38694109889260503</v>
      </c>
      <c r="BO45" s="25">
        <f t="shared" si="81"/>
        <v>0.4069237828729767</v>
      </c>
      <c r="BP45" s="25">
        <f t="shared" si="82"/>
        <v>0.42858743641809049</v>
      </c>
      <c r="BQ45" s="25">
        <f t="shared" si="82"/>
        <v>0.41815964914359688</v>
      </c>
      <c r="BR45" s="25">
        <f t="shared" si="82"/>
        <v>0.40201180488393617</v>
      </c>
      <c r="BS45" s="25">
        <f t="shared" si="82"/>
        <v>0.49121175681490986</v>
      </c>
      <c r="BT45" s="25">
        <f t="shared" si="82"/>
        <v>0.50633254394923832</v>
      </c>
      <c r="BU45" s="25">
        <f t="shared" si="82"/>
        <v>0.50918521878738987</v>
      </c>
      <c r="BV45" s="25">
        <f t="shared" si="82"/>
        <v>0.49672964255868329</v>
      </c>
      <c r="BW45" s="25">
        <f t="shared" si="82"/>
        <v>0.49176772960045112</v>
      </c>
      <c r="BX45" s="25">
        <f t="shared" si="82"/>
        <v>0.52629671328886496</v>
      </c>
      <c r="BY45" s="25">
        <f t="shared" si="82"/>
        <v>0.51300994397312938</v>
      </c>
      <c r="BZ45" s="25">
        <f t="shared" si="82"/>
        <v>0.49289835701524254</v>
      </c>
      <c r="CA45" s="25">
        <f t="shared" si="82"/>
        <v>0.50888037919005213</v>
      </c>
      <c r="CB45" s="25">
        <f t="shared" si="82"/>
        <v>0.53833630763143159</v>
      </c>
      <c r="CC45" s="25">
        <f t="shared" si="82"/>
        <v>0.51068842215263888</v>
      </c>
      <c r="CD45" s="25">
        <f t="shared" si="82"/>
        <v>0.48652321940205667</v>
      </c>
      <c r="CE45" s="25">
        <f t="shared" si="82"/>
        <v>0.51105058162263739</v>
      </c>
      <c r="CF45" s="28">
        <v>-3.3452548746258026E-2</v>
      </c>
      <c r="CG45" s="28">
        <v>-2.9530107610450607E-2</v>
      </c>
      <c r="CH45" s="28">
        <v>-2.1347606368502525E-2</v>
      </c>
      <c r="CI45" s="28">
        <v>-3.0932401837974854E-2</v>
      </c>
      <c r="CJ45" s="28">
        <v>-3.0516431098611907E-2</v>
      </c>
      <c r="CM45" s="34">
        <v>1.5184073101917006</v>
      </c>
      <c r="CN45" s="62"/>
    </row>
    <row r="46" spans="1:93" s="28" customFormat="1" ht="15" customHeight="1" x14ac:dyDescent="0.3">
      <c r="A46" s="29" t="s">
        <v>55</v>
      </c>
      <c r="B46" s="31">
        <v>1.7254733950839365</v>
      </c>
      <c r="C46" s="31">
        <v>1.9726347077974771</v>
      </c>
      <c r="D46" s="31">
        <v>2.0239437092864283</v>
      </c>
      <c r="E46" s="31">
        <v>2.3756225270574771</v>
      </c>
      <c r="F46" s="31">
        <f t="shared" si="72"/>
        <v>2.5109607819056499</v>
      </c>
      <c r="G46" s="31">
        <f t="shared" si="73"/>
        <v>2.6211648173499054</v>
      </c>
      <c r="H46" s="31">
        <f t="shared" si="74"/>
        <v>2.8053974633403023</v>
      </c>
      <c r="I46" s="31">
        <f t="shared" si="75"/>
        <v>2.6425047721423254</v>
      </c>
      <c r="J46" s="29">
        <f t="shared" si="76"/>
        <v>2.9136685640487765</v>
      </c>
      <c r="K46" s="142">
        <f t="shared" si="77"/>
        <v>2.7576163480305569</v>
      </c>
      <c r="L46" s="142">
        <f>SUM(AJ46:AM46)</f>
        <v>4.1295533278514771</v>
      </c>
      <c r="M46" s="31">
        <v>0.56457975370594948</v>
      </c>
      <c r="N46" s="31">
        <v>0.58901665799334868</v>
      </c>
      <c r="O46" s="31">
        <v>0.61408032290516279</v>
      </c>
      <c r="P46" s="31">
        <v>0.60794579245301639</v>
      </c>
      <c r="Q46" s="31">
        <v>0.60231505432088328</v>
      </c>
      <c r="R46" s="31">
        <v>0.64059922700600003</v>
      </c>
      <c r="S46" s="31">
        <v>0.64895765618131729</v>
      </c>
      <c r="T46" s="31">
        <v>0.61908884439744916</v>
      </c>
      <c r="U46" s="31">
        <v>0.64075302793060052</v>
      </c>
      <c r="V46" s="31">
        <v>0.67080385694729416</v>
      </c>
      <c r="W46" s="31">
        <v>0.65453525820164238</v>
      </c>
      <c r="X46" s="31">
        <v>0.65507267427036842</v>
      </c>
      <c r="Y46" s="31">
        <v>0.69077685589736137</v>
      </c>
      <c r="Z46" s="31">
        <v>0.73400237535094404</v>
      </c>
      <c r="AA46" s="31">
        <v>0.72871544436090863</v>
      </c>
      <c r="AB46" s="31">
        <v>0.65190278773108812</v>
      </c>
      <c r="AC46" s="31">
        <v>0.65285098353567395</v>
      </c>
      <c r="AD46" s="31">
        <v>0.67816246058630292</v>
      </c>
      <c r="AE46" s="31">
        <v>0.65247552698414746</v>
      </c>
      <c r="AF46" s="31">
        <v>0.65901580103620094</v>
      </c>
      <c r="AG46" s="31">
        <v>0.68231881845558129</v>
      </c>
      <c r="AH46" s="31">
        <v>0.72300019319810982</v>
      </c>
      <c r="AI46" s="31">
        <v>0.69328153534066472</v>
      </c>
      <c r="AJ46" s="31">
        <v>0.81506801705442078</v>
      </c>
      <c r="AK46" s="31">
        <v>0.97351915570824488</v>
      </c>
      <c r="AL46" s="31">
        <v>0.94952818809942896</v>
      </c>
      <c r="AM46" s="32">
        <v>1.3914379669893826</v>
      </c>
      <c r="AN46" s="31">
        <f>Y46+Z46</f>
        <v>1.4247792312483054</v>
      </c>
      <c r="AO46" s="31">
        <f>AA46+AB46</f>
        <v>1.3806182320919969</v>
      </c>
      <c r="AP46" s="31">
        <f>AC46+AD46</f>
        <v>1.331013444121977</v>
      </c>
      <c r="AQ46" s="31">
        <f>AE46+AF46</f>
        <v>1.3114913280203484</v>
      </c>
      <c r="AR46" s="31">
        <f>AG46+AH46</f>
        <v>1.4053190116536911</v>
      </c>
      <c r="AS46" s="31">
        <f>AI46+AJ46</f>
        <v>1.5083495523950856</v>
      </c>
      <c r="AT46" s="31">
        <f>AK46+AL46</f>
        <v>1.9230473438076738</v>
      </c>
      <c r="AU46" s="31"/>
      <c r="AV46" s="25">
        <f t="shared" si="80"/>
        <v>0.54166441901908202</v>
      </c>
      <c r="AW46" s="25">
        <f t="shared" si="80"/>
        <v>0.45230304729344684</v>
      </c>
      <c r="AX46" s="25">
        <f t="shared" si="80"/>
        <v>0.38515540266653342</v>
      </c>
      <c r="AY46" s="25">
        <f t="shared" si="80"/>
        <v>0.40931374486744027</v>
      </c>
      <c r="AZ46" s="25">
        <f t="shared" si="80"/>
        <v>0.40179117397091568</v>
      </c>
      <c r="BA46" s="25">
        <f t="shared" si="80"/>
        <v>0.37319406489625551</v>
      </c>
      <c r="BB46" s="25">
        <f t="shared" si="80"/>
        <v>0.32139088468059412</v>
      </c>
      <c r="BC46" s="25">
        <f t="shared" si="80"/>
        <v>0.29028090316281302</v>
      </c>
      <c r="BD46" s="25">
        <f t="shared" si="80"/>
        <v>0.27963884248861781</v>
      </c>
      <c r="BE46" s="25"/>
      <c r="BF46" s="25">
        <f t="shared" si="81"/>
        <v>0.39665700150880884</v>
      </c>
      <c r="BG46" s="25">
        <f t="shared" si="81"/>
        <v>0.40741616900378486</v>
      </c>
      <c r="BH46" s="25">
        <f t="shared" si="81"/>
        <v>0.41745774308144806</v>
      </c>
      <c r="BI46" s="25">
        <f t="shared" si="81"/>
        <v>0.41531065978290577</v>
      </c>
      <c r="BJ46" s="25">
        <f t="shared" si="81"/>
        <v>0.40008983251666025</v>
      </c>
      <c r="BK46" s="25">
        <f t="shared" si="81"/>
        <v>0.4036936151360157</v>
      </c>
      <c r="BL46" s="25">
        <f t="shared" si="81"/>
        <v>0.39752000926013592</v>
      </c>
      <c r="BM46" s="25">
        <f t="shared" si="81"/>
        <v>0.40606450284419121</v>
      </c>
      <c r="BN46" s="25">
        <f t="shared" si="81"/>
        <v>0.39389240809692033</v>
      </c>
      <c r="BO46" s="25">
        <f t="shared" si="81"/>
        <v>0.36967338555807622</v>
      </c>
      <c r="BP46" s="25">
        <f t="shared" si="82"/>
        <v>0.36332210478700794</v>
      </c>
      <c r="BQ46" s="25">
        <f t="shared" si="82"/>
        <v>0.36786082376118018</v>
      </c>
      <c r="BR46" s="25">
        <f t="shared" si="82"/>
        <v>0.39142579247429093</v>
      </c>
      <c r="BS46" s="25">
        <f t="shared" si="82"/>
        <v>0.3164677781332893</v>
      </c>
      <c r="BT46" s="25">
        <f t="shared" si="82"/>
        <v>0.30623762966984841</v>
      </c>
      <c r="BU46" s="25">
        <f t="shared" si="82"/>
        <v>0.28778763525137335</v>
      </c>
      <c r="BV46" s="25">
        <f t="shared" si="82"/>
        <v>0.29835920672959559</v>
      </c>
      <c r="BW46" s="25">
        <f t="shared" si="82"/>
        <v>0.30508038444409263</v>
      </c>
      <c r="BX46" s="25">
        <f t="shared" si="82"/>
        <v>0.2733879691705865</v>
      </c>
      <c r="BY46" s="25">
        <f t="shared" si="82"/>
        <v>0.28583217179558984</v>
      </c>
      <c r="BZ46" s="25">
        <f t="shared" si="82"/>
        <v>0.29345486285367633</v>
      </c>
      <c r="CA46" s="25">
        <f t="shared" si="82"/>
        <v>0.28394713027962476</v>
      </c>
      <c r="CB46" s="25">
        <f t="shared" si="82"/>
        <v>0.25395087020607188</v>
      </c>
      <c r="CC46" s="25">
        <f t="shared" si="82"/>
        <v>0.289231952973661</v>
      </c>
      <c r="CD46" s="25">
        <f t="shared" si="82"/>
        <v>0.32820244102505847</v>
      </c>
      <c r="CE46" s="25">
        <f t="shared" si="82"/>
        <v>0.30164071807245191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M46" s="34">
        <v>1.0974429669893824</v>
      </c>
      <c r="CN46" s="62"/>
    </row>
    <row r="47" spans="1:93" s="75" customFormat="1" ht="15" customHeight="1" x14ac:dyDescent="0.3">
      <c r="A47" s="42"/>
      <c r="B47" s="41">
        <f>B43-SUM(B44:B46)</f>
        <v>0</v>
      </c>
      <c r="C47" s="41">
        <f>C43-SUM(C44:C46)</f>
        <v>0</v>
      </c>
      <c r="D47" s="41">
        <f>D43-SUM(D44:D46)</f>
        <v>0</v>
      </c>
      <c r="E47" s="41">
        <f t="shared" ref="E47:G47" si="83">E43-SUM(E44:E46)</f>
        <v>0</v>
      </c>
      <c r="F47" s="41">
        <f t="shared" si="83"/>
        <v>2.7898999999109719E-7</v>
      </c>
      <c r="G47" s="41">
        <f t="shared" si="83"/>
        <v>0</v>
      </c>
      <c r="H47" s="41">
        <f>H43-SUM(H44:H46)</f>
        <v>-9.9999999925159955E-7</v>
      </c>
      <c r="I47" s="41">
        <f>I43-SUM(I44:I46)</f>
        <v>0</v>
      </c>
      <c r="J47" s="29">
        <f>J43-SUM(J44:J46)</f>
        <v>0</v>
      </c>
      <c r="K47" s="141">
        <f t="shared" ref="K47:L47" si="84">K43-SUM(K44:K46)</f>
        <v>0</v>
      </c>
      <c r="L47" s="141">
        <f t="shared" si="84"/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/>
      <c r="Z47" s="31">
        <v>0</v>
      </c>
      <c r="AA47" s="31">
        <v>0</v>
      </c>
      <c r="AB47" s="31">
        <v>0</v>
      </c>
      <c r="AC47" s="31">
        <f t="shared" ref="AC47:AG47" si="85">AC43-SUM(AC44:AC46)</f>
        <v>0</v>
      </c>
      <c r="AD47" s="31">
        <f t="shared" si="85"/>
        <v>0</v>
      </c>
      <c r="AE47" s="31">
        <f t="shared" si="85"/>
        <v>0</v>
      </c>
      <c r="AF47" s="31">
        <f t="shared" si="85"/>
        <v>0</v>
      </c>
      <c r="AG47" s="31">
        <f t="shared" si="85"/>
        <v>0</v>
      </c>
      <c r="AH47" s="31"/>
      <c r="AI47" s="31"/>
      <c r="AJ47" s="31"/>
      <c r="AK47" s="31"/>
      <c r="AL47" s="31"/>
      <c r="AM47" s="32"/>
      <c r="AN47" s="41"/>
      <c r="AO47" s="41"/>
      <c r="AP47" s="41"/>
      <c r="AQ47" s="41"/>
      <c r="AR47" s="41"/>
      <c r="AS47" s="41"/>
      <c r="AT47" s="41"/>
      <c r="AU47" s="41"/>
      <c r="AV47" s="41">
        <f t="shared" ref="AV47:BD47" si="86">AV43-SUM(AV44:AV46)</f>
        <v>0</v>
      </c>
      <c r="AW47" s="74">
        <f t="shared" si="86"/>
        <v>0</v>
      </c>
      <c r="AX47" s="41">
        <f t="shared" si="86"/>
        <v>0</v>
      </c>
      <c r="AY47" s="41">
        <f t="shared" si="86"/>
        <v>0</v>
      </c>
      <c r="AZ47" s="41">
        <f t="shared" si="86"/>
        <v>4.4642560981245083E-8</v>
      </c>
      <c r="BA47" s="41">
        <f t="shared" si="86"/>
        <v>0</v>
      </c>
      <c r="BB47" s="41">
        <f t="shared" si="86"/>
        <v>-1.1456162218870247E-7</v>
      </c>
      <c r="BC47" s="41">
        <f t="shared" si="86"/>
        <v>0</v>
      </c>
      <c r="BD47" s="41">
        <f t="shared" si="86"/>
        <v>0</v>
      </c>
      <c r="BE47" s="41"/>
      <c r="BF47" s="41">
        <f t="shared" ref="BF47:CE47" si="87">BF43-SUM(BF44:BF46)</f>
        <v>0</v>
      </c>
      <c r="BG47" s="41">
        <f t="shared" si="87"/>
        <v>0</v>
      </c>
      <c r="BH47" s="41">
        <f t="shared" si="87"/>
        <v>0</v>
      </c>
      <c r="BI47" s="41">
        <f t="shared" si="87"/>
        <v>0</v>
      </c>
      <c r="BJ47" s="41">
        <f t="shared" si="87"/>
        <v>-6.7089578337231615E-10</v>
      </c>
      <c r="BK47" s="41">
        <f t="shared" si="87"/>
        <v>1.7645074712469011E-7</v>
      </c>
      <c r="BL47" s="41">
        <f t="shared" si="87"/>
        <v>0</v>
      </c>
      <c r="BM47" s="41">
        <f t="shared" si="87"/>
        <v>0</v>
      </c>
      <c r="BN47" s="41">
        <f t="shared" si="87"/>
        <v>0</v>
      </c>
      <c r="BO47" s="41">
        <f t="shared" si="87"/>
        <v>0</v>
      </c>
      <c r="BP47" s="41">
        <f t="shared" si="87"/>
        <v>0</v>
      </c>
      <c r="BQ47" s="41">
        <f t="shared" si="87"/>
        <v>0</v>
      </c>
      <c r="BR47" s="41">
        <f t="shared" si="87"/>
        <v>0</v>
      </c>
      <c r="BS47" s="41">
        <f t="shared" si="87"/>
        <v>0</v>
      </c>
      <c r="BT47" s="41">
        <f t="shared" si="87"/>
        <v>-4.2024308921639886E-7</v>
      </c>
      <c r="BU47" s="41">
        <f t="shared" si="87"/>
        <v>0</v>
      </c>
      <c r="BV47" s="41">
        <f t="shared" si="87"/>
        <v>0</v>
      </c>
      <c r="BW47" s="41">
        <f t="shared" si="87"/>
        <v>0</v>
      </c>
      <c r="BX47" s="41">
        <f t="shared" si="87"/>
        <v>0</v>
      </c>
      <c r="BY47" s="41">
        <f t="shared" si="87"/>
        <v>0</v>
      </c>
      <c r="BZ47" s="41">
        <f t="shared" si="87"/>
        <v>0</v>
      </c>
      <c r="CA47" s="41">
        <f t="shared" si="87"/>
        <v>0</v>
      </c>
      <c r="CB47" s="41">
        <f t="shared" si="87"/>
        <v>0</v>
      </c>
      <c r="CC47" s="41">
        <f t="shared" si="87"/>
        <v>0</v>
      </c>
      <c r="CD47" s="41">
        <f t="shared" si="87"/>
        <v>0</v>
      </c>
      <c r="CE47" s="41">
        <f t="shared" si="87"/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/>
      <c r="CL47" s="28"/>
      <c r="CM47" s="34"/>
      <c r="CN47" s="62"/>
    </row>
    <row r="48" spans="1:93" s="23" customFormat="1" ht="15" customHeight="1" x14ac:dyDescent="0.3">
      <c r="A48" s="24" t="str">
        <f>A22</f>
        <v>IVL Core EBITDA(THB/t)</v>
      </c>
      <c r="B48" s="52">
        <f t="shared" ref="B48:L51" si="88">B53/B43</f>
        <v>3955.0720138895222</v>
      </c>
      <c r="C48" s="52">
        <f t="shared" si="88"/>
        <v>3873.5169964347956</v>
      </c>
      <c r="D48" s="52">
        <f t="shared" si="88"/>
        <v>2729.0916239846747</v>
      </c>
      <c r="E48" s="52">
        <f t="shared" si="88"/>
        <v>2529.8835028686472</v>
      </c>
      <c r="F48" s="52">
        <f t="shared" si="88"/>
        <v>2953.5993924838917</v>
      </c>
      <c r="G48" s="52">
        <f t="shared" si="88"/>
        <v>3126.255043017215</v>
      </c>
      <c r="H48" s="52">
        <f t="shared" si="88"/>
        <v>3135.0556653158997</v>
      </c>
      <c r="I48" s="52">
        <f t="shared" si="88"/>
        <v>3743.4305196747973</v>
      </c>
      <c r="J48" s="83">
        <f t="shared" si="88"/>
        <v>4471.3794304574749</v>
      </c>
      <c r="K48" s="147">
        <f t="shared" si="88"/>
        <v>4498.5514666326117</v>
      </c>
      <c r="L48" s="147">
        <f t="shared" si="88"/>
        <v>3264.0961693659979</v>
      </c>
      <c r="M48" s="52">
        <v>1917.2646545672476</v>
      </c>
      <c r="N48" s="52">
        <v>2748.7008119094035</v>
      </c>
      <c r="O48" s="52">
        <v>2716.8131057790183</v>
      </c>
      <c r="P48" s="52">
        <v>2721.6007776459019</v>
      </c>
      <c r="Q48" s="52">
        <v>3032.1281143830415</v>
      </c>
      <c r="R48" s="52">
        <v>3130.5457963946023</v>
      </c>
      <c r="S48" s="52">
        <v>2665.7903415666087</v>
      </c>
      <c r="T48" s="52">
        <v>3000.0672550380546</v>
      </c>
      <c r="U48" s="52">
        <v>2926.7239821254902</v>
      </c>
      <c r="V48" s="52">
        <v>3423.4447584958066</v>
      </c>
      <c r="W48" s="52">
        <v>3281.2946835433199</v>
      </c>
      <c r="X48" s="52">
        <v>2848.8440133170229</v>
      </c>
      <c r="Y48" s="52">
        <v>2722.2209287498754</v>
      </c>
      <c r="Z48" s="52">
        <v>3341.2267861771488</v>
      </c>
      <c r="AA48" s="52">
        <v>3177.4461503868702</v>
      </c>
      <c r="AB48" s="52">
        <v>3201.0547508349632</v>
      </c>
      <c r="AC48" s="52">
        <f t="shared" ref="AC48:AT51" si="89">AC53/AC43</f>
        <v>3510.4923522946274</v>
      </c>
      <c r="AD48" s="52">
        <f t="shared" si="89"/>
        <v>3683.7908973091876</v>
      </c>
      <c r="AE48" s="52">
        <f t="shared" si="89"/>
        <v>4094.4468116376015</v>
      </c>
      <c r="AF48" s="52">
        <f t="shared" si="89"/>
        <v>3658.649277644196</v>
      </c>
      <c r="AG48" s="52">
        <f t="shared" si="89"/>
        <v>4425.4850210227505</v>
      </c>
      <c r="AH48" s="52">
        <f t="shared" si="89"/>
        <v>4867.6957489845108</v>
      </c>
      <c r="AI48" s="52">
        <f t="shared" si="89"/>
        <v>4925.8204357136719</v>
      </c>
      <c r="AJ48" s="52">
        <f t="shared" si="89"/>
        <v>3710.9132716221807</v>
      </c>
      <c r="AK48" s="52">
        <f t="shared" si="89"/>
        <v>3237.8947639775947</v>
      </c>
      <c r="AL48" s="52">
        <f t="shared" si="89"/>
        <v>3627.522791116377</v>
      </c>
      <c r="AM48" s="68">
        <f t="shared" si="89"/>
        <v>2568.8968336264147</v>
      </c>
      <c r="AN48" s="52">
        <f t="shared" si="89"/>
        <v>3073.7515662918936</v>
      </c>
      <c r="AO48" s="52">
        <f t="shared" si="89"/>
        <v>3188.9598324168228</v>
      </c>
      <c r="AP48" s="52">
        <f t="shared" si="89"/>
        <v>3597.8244429426777</v>
      </c>
      <c r="AQ48" s="52">
        <f t="shared" si="89"/>
        <v>3880.3106764370782</v>
      </c>
      <c r="AR48" s="52">
        <f t="shared" si="89"/>
        <v>4656.6269998920734</v>
      </c>
      <c r="AS48" s="52">
        <f t="shared" si="89"/>
        <v>4308.7251743271072</v>
      </c>
      <c r="AT48" s="52">
        <f t="shared" si="89"/>
        <v>3438.4971111643445</v>
      </c>
      <c r="AU48" s="52"/>
      <c r="AV48" s="25">
        <f t="shared" ref="AV48:BD51" si="90">B48/B$48</f>
        <v>1</v>
      </c>
      <c r="AW48" s="25">
        <f t="shared" si="90"/>
        <v>1</v>
      </c>
      <c r="AX48" s="25">
        <f t="shared" si="90"/>
        <v>1</v>
      </c>
      <c r="AY48" s="25">
        <f t="shared" si="90"/>
        <v>1</v>
      </c>
      <c r="AZ48" s="25">
        <f t="shared" si="90"/>
        <v>1</v>
      </c>
      <c r="BA48" s="25">
        <f t="shared" si="90"/>
        <v>1</v>
      </c>
      <c r="BB48" s="25">
        <f t="shared" si="90"/>
        <v>1</v>
      </c>
      <c r="BC48" s="25">
        <f t="shared" si="90"/>
        <v>1</v>
      </c>
      <c r="BD48" s="25">
        <f t="shared" si="90"/>
        <v>1</v>
      </c>
      <c r="BE48" s="25"/>
      <c r="BF48" s="25">
        <f t="shared" ref="BF48:BU51" si="91">M48/M$48</f>
        <v>1</v>
      </c>
      <c r="BG48" s="25">
        <f t="shared" si="91"/>
        <v>1</v>
      </c>
      <c r="BH48" s="25">
        <f t="shared" si="91"/>
        <v>1</v>
      </c>
      <c r="BI48" s="25">
        <f t="shared" si="91"/>
        <v>1</v>
      </c>
      <c r="BJ48" s="25">
        <f t="shared" si="91"/>
        <v>1</v>
      </c>
      <c r="BK48" s="25">
        <f t="shared" si="91"/>
        <v>1</v>
      </c>
      <c r="BL48" s="25">
        <f t="shared" si="91"/>
        <v>1</v>
      </c>
      <c r="BM48" s="25">
        <f t="shared" si="91"/>
        <v>1</v>
      </c>
      <c r="BN48" s="25">
        <f t="shared" si="91"/>
        <v>1</v>
      </c>
      <c r="BO48" s="25">
        <f t="shared" si="91"/>
        <v>1</v>
      </c>
      <c r="BP48" s="25">
        <f t="shared" si="91"/>
        <v>1</v>
      </c>
      <c r="BQ48" s="25">
        <f t="shared" si="91"/>
        <v>1</v>
      </c>
      <c r="BR48" s="25">
        <f t="shared" si="91"/>
        <v>1</v>
      </c>
      <c r="BS48" s="25">
        <f t="shared" si="91"/>
        <v>1</v>
      </c>
      <c r="BT48" s="25">
        <f t="shared" si="91"/>
        <v>1</v>
      </c>
      <c r="BU48" s="25">
        <f t="shared" si="91"/>
        <v>1</v>
      </c>
      <c r="BV48" s="25">
        <f t="shared" ref="BP48:CE51" si="92">AC48/AC$48</f>
        <v>1</v>
      </c>
      <c r="BW48" s="25">
        <f t="shared" si="92"/>
        <v>1</v>
      </c>
      <c r="BX48" s="25">
        <f t="shared" si="92"/>
        <v>1</v>
      </c>
      <c r="BY48" s="25">
        <f t="shared" si="92"/>
        <v>1</v>
      </c>
      <c r="BZ48" s="25">
        <f t="shared" si="92"/>
        <v>1</v>
      </c>
      <c r="CA48" s="25">
        <f t="shared" si="92"/>
        <v>1</v>
      </c>
      <c r="CB48" s="25">
        <f t="shared" si="92"/>
        <v>1</v>
      </c>
      <c r="CC48" s="25">
        <f t="shared" si="92"/>
        <v>1</v>
      </c>
      <c r="CD48" s="25">
        <f t="shared" si="92"/>
        <v>1</v>
      </c>
      <c r="CE48" s="25">
        <f t="shared" si="92"/>
        <v>1</v>
      </c>
      <c r="CF48" s="28">
        <v>0</v>
      </c>
      <c r="CG48" s="28">
        <v>-7.5979642133461311E-8</v>
      </c>
      <c r="CH48" s="28">
        <v>0</v>
      </c>
      <c r="CI48" s="28">
        <v>0</v>
      </c>
      <c r="CJ48" s="28">
        <v>0</v>
      </c>
      <c r="CK48" s="28"/>
      <c r="CL48" s="28"/>
      <c r="CM48" s="21">
        <f>CM53/CM43</f>
        <v>2642.5845721798564</v>
      </c>
      <c r="CN48" s="62"/>
    </row>
    <row r="49" spans="1:93" s="23" customFormat="1" ht="15" customHeight="1" x14ac:dyDescent="0.3">
      <c r="A49" s="29" t="str">
        <f>A44</f>
        <v>High Value Add (HVA)</v>
      </c>
      <c r="B49" s="52">
        <f t="shared" si="88"/>
        <v>11111.473348564656</v>
      </c>
      <c r="C49" s="52">
        <f t="shared" si="88"/>
        <v>6069.2621374282871</v>
      </c>
      <c r="D49" s="52">
        <f t="shared" si="88"/>
        <v>4037.113574482275</v>
      </c>
      <c r="E49" s="52">
        <f t="shared" si="88"/>
        <v>4830.6482007090599</v>
      </c>
      <c r="F49" s="52">
        <f t="shared" si="88"/>
        <v>5733.0020288734704</v>
      </c>
      <c r="G49" s="52">
        <f t="shared" si="88"/>
        <v>7045.9262809727634</v>
      </c>
      <c r="H49" s="52">
        <f t="shared" si="88"/>
        <v>7677.5761396156959</v>
      </c>
      <c r="I49" s="52">
        <f t="shared" si="88"/>
        <v>9747.5758833691398</v>
      </c>
      <c r="J49" s="83">
        <f t="shared" si="88"/>
        <v>7979.008968724781</v>
      </c>
      <c r="K49" s="147">
        <f t="shared" si="88"/>
        <v>8152.8290167209389</v>
      </c>
      <c r="L49" s="147">
        <f t="shared" si="88"/>
        <v>6091.0875914079779</v>
      </c>
      <c r="M49" s="52">
        <v>6.7902529759286206E-2</v>
      </c>
      <c r="N49" s="52">
        <v>7.1843976884333638E-2</v>
      </c>
      <c r="O49" s="52">
        <v>6.6770040469978253E-2</v>
      </c>
      <c r="P49" s="52">
        <v>6.0465720782227936E-2</v>
      </c>
      <c r="Q49" s="52">
        <v>6.0159109536361242E-2</v>
      </c>
      <c r="R49" s="52">
        <v>5.3885065261726928E-2</v>
      </c>
      <c r="S49" s="52">
        <v>5.1479064163130625E-2</v>
      </c>
      <c r="T49" s="52">
        <v>5.2016952879336442E-2</v>
      </c>
      <c r="U49" s="52">
        <v>5.180030770118136E-2</v>
      </c>
      <c r="V49" s="52">
        <v>4.5991871385162544E-2</v>
      </c>
      <c r="W49" s="52">
        <v>4.9832747738661448E-2</v>
      </c>
      <c r="X49" s="52">
        <v>4.8970505085257965E-2</v>
      </c>
      <c r="Y49" s="52">
        <v>5.1615822434586553E-2</v>
      </c>
      <c r="Z49" s="52">
        <v>4.1778481749316781E-2</v>
      </c>
      <c r="AA49" s="52">
        <v>4.1535390187203439E-2</v>
      </c>
      <c r="AB49" s="52">
        <v>4.038129847864786E-2</v>
      </c>
      <c r="AC49" s="52">
        <f t="shared" si="89"/>
        <v>9605.0527262463202</v>
      </c>
      <c r="AD49" s="52">
        <f t="shared" si="89"/>
        <v>10477.170443963278</v>
      </c>
      <c r="AE49" s="52">
        <f t="shared" si="89"/>
        <v>10578.8585144644</v>
      </c>
      <c r="AF49" s="52">
        <f t="shared" si="89"/>
        <v>8318.074452108558</v>
      </c>
      <c r="AG49" s="52">
        <f t="shared" si="89"/>
        <v>8441.3077560573347</v>
      </c>
      <c r="AH49" s="52">
        <f t="shared" si="89"/>
        <v>8242.8590788891997</v>
      </c>
      <c r="AI49" s="52">
        <f t="shared" si="89"/>
        <v>7681.2067465847185</v>
      </c>
      <c r="AJ49" s="52">
        <f t="shared" si="89"/>
        <v>7624.3575659221578</v>
      </c>
      <c r="AK49" s="52">
        <f t="shared" si="89"/>
        <v>6452.3050035638707</v>
      </c>
      <c r="AL49" s="52">
        <f t="shared" si="89"/>
        <v>5122.5577168330501</v>
      </c>
      <c r="AM49" s="68">
        <f t="shared" si="89"/>
        <v>5276.1171789075024</v>
      </c>
      <c r="AN49" s="52">
        <f>AN54/AN44</f>
        <v>7817.8385455694442</v>
      </c>
      <c r="AO49" s="52">
        <f t="shared" si="89"/>
        <v>7552.0707374082795</v>
      </c>
      <c r="AP49" s="52">
        <f t="shared" si="89"/>
        <v>10042.667929914802</v>
      </c>
      <c r="AQ49" s="52">
        <f t="shared" si="89"/>
        <v>9465.6141461199022</v>
      </c>
      <c r="AR49" s="52">
        <f t="shared" si="89"/>
        <v>8339.1038185342259</v>
      </c>
      <c r="AS49" s="52">
        <f t="shared" si="89"/>
        <v>7652.8630780775839</v>
      </c>
      <c r="AT49" s="52">
        <f t="shared" si="89"/>
        <v>5764.0500482633688</v>
      </c>
      <c r="AU49" s="52"/>
      <c r="AV49" s="25">
        <f t="shared" si="90"/>
        <v>2.8094237752291491</v>
      </c>
      <c r="AW49" s="25">
        <f t="shared" si="90"/>
        <v>1.5668608510081319</v>
      </c>
      <c r="AX49" s="25">
        <f t="shared" si="90"/>
        <v>1.4792883972828264</v>
      </c>
      <c r="AY49" s="25">
        <f t="shared" si="90"/>
        <v>1.9094350373175542</v>
      </c>
      <c r="AZ49" s="25">
        <f t="shared" si="90"/>
        <v>1.9410222129183814</v>
      </c>
      <c r="BA49" s="25">
        <f t="shared" si="90"/>
        <v>2.2537912563181637</v>
      </c>
      <c r="BB49" s="25">
        <f t="shared" si="90"/>
        <v>2.4489441206914186</v>
      </c>
      <c r="BC49" s="25">
        <f t="shared" si="90"/>
        <v>2.6039152675968298</v>
      </c>
      <c r="BD49" s="25">
        <f t="shared" si="90"/>
        <v>1.7844625115852524</v>
      </c>
      <c r="BE49" s="25"/>
      <c r="BF49" s="25">
        <f t="shared" si="91"/>
        <v>3.5416357151075066E-5</v>
      </c>
      <c r="BG49" s="25">
        <f t="shared" si="91"/>
        <v>2.6137430662898061E-5</v>
      </c>
      <c r="BH49" s="25">
        <f t="shared" si="91"/>
        <v>2.4576604230872418E-5</v>
      </c>
      <c r="BI49" s="25">
        <f t="shared" si="91"/>
        <v>2.2216969247976501E-5</v>
      </c>
      <c r="BJ49" s="25">
        <f t="shared" si="91"/>
        <v>1.9840556621269957E-5</v>
      </c>
      <c r="BK49" s="25">
        <f t="shared" si="91"/>
        <v>1.72126743278394E-5</v>
      </c>
      <c r="BL49" s="25">
        <f t="shared" si="91"/>
        <v>1.9310995077308987E-5</v>
      </c>
      <c r="BM49" s="25">
        <f t="shared" si="91"/>
        <v>1.733859559047673E-5</v>
      </c>
      <c r="BN49" s="25">
        <f t="shared" si="91"/>
        <v>1.7699075149396954E-5</v>
      </c>
      <c r="BO49" s="25">
        <f t="shared" si="91"/>
        <v>1.3434383969838162E-5</v>
      </c>
      <c r="BP49" s="25">
        <f t="shared" si="92"/>
        <v>1.5186916307330662E-5</v>
      </c>
      <c r="BQ49" s="25">
        <f t="shared" si="92"/>
        <v>1.7189605628228009E-5</v>
      </c>
      <c r="BR49" s="25">
        <f t="shared" si="92"/>
        <v>1.8960923373067326E-5</v>
      </c>
      <c r="BS49" s="25">
        <f t="shared" si="92"/>
        <v>1.2503934758980388E-5</v>
      </c>
      <c r="BT49" s="25">
        <f t="shared" si="92"/>
        <v>1.3071941496835845E-5</v>
      </c>
      <c r="BU49" s="25">
        <f t="shared" si="92"/>
        <v>1.2614997749761951E-5</v>
      </c>
      <c r="BV49" s="25">
        <f t="shared" si="92"/>
        <v>2.7360984620769773</v>
      </c>
      <c r="BW49" s="25">
        <f t="shared" si="92"/>
        <v>2.8441273503380149</v>
      </c>
      <c r="BX49" s="25">
        <f t="shared" si="92"/>
        <v>2.5837088625492033</v>
      </c>
      <c r="BY49" s="25">
        <f t="shared" si="92"/>
        <v>2.2735369861591557</v>
      </c>
      <c r="BZ49" s="25">
        <f t="shared" si="92"/>
        <v>1.9074310987288143</v>
      </c>
      <c r="CA49" s="25">
        <f t="shared" si="92"/>
        <v>1.6933800927489786</v>
      </c>
      <c r="CB49" s="25">
        <f t="shared" si="92"/>
        <v>1.5593761175079934</v>
      </c>
      <c r="CC49" s="25">
        <f t="shared" si="92"/>
        <v>2.0545771371771409</v>
      </c>
      <c r="CD49" s="25">
        <f t="shared" si="92"/>
        <v>1.9927469772481212</v>
      </c>
      <c r="CE49" s="25">
        <f t="shared" si="92"/>
        <v>1.4121366044557844</v>
      </c>
      <c r="CF49" s="28">
        <v>-271.66773512504642</v>
      </c>
      <c r="CG49" s="28">
        <v>-288.49716436380641</v>
      </c>
      <c r="CH49" s="28">
        <v>-367.52845073372009</v>
      </c>
      <c r="CI49" s="28">
        <v>-441.58327723707771</v>
      </c>
      <c r="CJ49" s="28">
        <v>-219.54266298252332</v>
      </c>
      <c r="CK49" s="28"/>
      <c r="CL49" s="28"/>
      <c r="CM49" s="21">
        <f>CM54/CM44</f>
        <v>5276.1171789075024</v>
      </c>
      <c r="CN49" s="62"/>
    </row>
    <row r="50" spans="1:93" s="23" customFormat="1" ht="15" customHeight="1" x14ac:dyDescent="0.3">
      <c r="A50" s="29" t="str">
        <f t="shared" ref="A50:A51" si="93">A45</f>
        <v>Special Position (West Necessities)</v>
      </c>
      <c r="B50" s="52">
        <f t="shared" si="88"/>
        <v>3316.7442340725947</v>
      </c>
      <c r="C50" s="52">
        <f t="shared" si="88"/>
        <v>4215.9905459076926</v>
      </c>
      <c r="D50" s="52">
        <f t="shared" si="88"/>
        <v>4073.2785726058123</v>
      </c>
      <c r="E50" s="52">
        <f t="shared" si="88"/>
        <v>2971.0161244687515</v>
      </c>
      <c r="F50" s="52">
        <f t="shared" si="88"/>
        <v>3307.3660382773178</v>
      </c>
      <c r="G50" s="52">
        <f t="shared" si="88"/>
        <v>2930.1100829878274</v>
      </c>
      <c r="H50" s="52">
        <f t="shared" si="88"/>
        <v>2231.5357676421613</v>
      </c>
      <c r="I50" s="52">
        <f t="shared" si="88"/>
        <v>2804.6270038384764</v>
      </c>
      <c r="J50" s="83">
        <f t="shared" si="88"/>
        <v>3999.6911852464295</v>
      </c>
      <c r="K50" s="147">
        <f t="shared" si="88"/>
        <v>4110.986347236696</v>
      </c>
      <c r="L50" s="147">
        <f t="shared" si="88"/>
        <v>3001.2450501517324</v>
      </c>
      <c r="M50" s="52">
        <v>2522.9034497139896</v>
      </c>
      <c r="N50" s="52">
        <v>2895.63056568296</v>
      </c>
      <c r="O50" s="52">
        <v>3377.7845902736467</v>
      </c>
      <c r="P50" s="52">
        <v>3101.4144341337119</v>
      </c>
      <c r="Q50" s="52">
        <v>3485.4783029034234</v>
      </c>
      <c r="R50" s="52">
        <v>3483.4320981702172</v>
      </c>
      <c r="S50" s="52">
        <v>3360.8388165533356</v>
      </c>
      <c r="T50" s="52">
        <v>2701.5839575100995</v>
      </c>
      <c r="U50" s="52">
        <v>2921.5120673146162</v>
      </c>
      <c r="V50" s="52">
        <v>3726.9363015417889</v>
      </c>
      <c r="W50" s="52">
        <v>2874.7164447276546</v>
      </c>
      <c r="X50" s="52">
        <v>1958.6440631606899</v>
      </c>
      <c r="Y50" s="52">
        <v>1821.6641789073919</v>
      </c>
      <c r="Z50" s="52">
        <v>2138.3202848248479</v>
      </c>
      <c r="AA50" s="52">
        <v>2219.8454456093241</v>
      </c>
      <c r="AB50" s="52">
        <v>2487.957653297442</v>
      </c>
      <c r="AC50" s="52">
        <f t="shared" si="89"/>
        <v>2517.4733265833042</v>
      </c>
      <c r="AD50" s="52">
        <f t="shared" si="89"/>
        <v>2289.8568284460007</v>
      </c>
      <c r="AE50" s="52">
        <f t="shared" si="89"/>
        <v>3101.6106882179033</v>
      </c>
      <c r="AF50" s="52">
        <f t="shared" si="89"/>
        <v>3228.8736224908616</v>
      </c>
      <c r="AG50" s="52">
        <f t="shared" si="89"/>
        <v>4206.0406445862436</v>
      </c>
      <c r="AH50" s="52">
        <f t="shared" si="89"/>
        <v>4325.2944306254885</v>
      </c>
      <c r="AI50" s="52">
        <f t="shared" si="89"/>
        <v>4557.8531187082499</v>
      </c>
      <c r="AJ50" s="52">
        <f t="shared" si="89"/>
        <v>2972.2144437301399</v>
      </c>
      <c r="AK50" s="52">
        <f t="shared" si="89"/>
        <v>2702.9179183159013</v>
      </c>
      <c r="AL50" s="52">
        <f t="shared" si="89"/>
        <v>3619.1497035425245</v>
      </c>
      <c r="AM50" s="68">
        <f t="shared" si="89"/>
        <v>2614.7573342305805</v>
      </c>
      <c r="AN50" s="52">
        <f t="shared" si="89"/>
        <v>2025.3397920040179</v>
      </c>
      <c r="AO50" s="52">
        <f t="shared" si="89"/>
        <v>2393.1819180500429</v>
      </c>
      <c r="AP50" s="52">
        <f t="shared" si="89"/>
        <v>2403.3395047262597</v>
      </c>
      <c r="AQ50" s="52">
        <f t="shared" si="89"/>
        <v>3163.3303207199206</v>
      </c>
      <c r="AR50" s="52">
        <f t="shared" si="89"/>
        <v>4269.322794727017</v>
      </c>
      <c r="AS50" s="52">
        <f t="shared" si="89"/>
        <v>3773.3487887873416</v>
      </c>
      <c r="AT50" s="52">
        <f t="shared" si="89"/>
        <v>3185.8909400248913</v>
      </c>
      <c r="AU50" s="52"/>
      <c r="AV50" s="25">
        <f t="shared" si="90"/>
        <v>0.83860526999881879</v>
      </c>
      <c r="AW50" s="25">
        <f t="shared" si="90"/>
        <v>1.0884141078477547</v>
      </c>
      <c r="AX50" s="25">
        <f t="shared" si="90"/>
        <v>1.4925400586802307</v>
      </c>
      <c r="AY50" s="25">
        <f t="shared" si="90"/>
        <v>1.1743687490352428</v>
      </c>
      <c r="AZ50" s="25">
        <f t="shared" si="90"/>
        <v>1.119774755741644</v>
      </c>
      <c r="BA50" s="25">
        <f t="shared" si="90"/>
        <v>0.93725881051595716</v>
      </c>
      <c r="BB50" s="25">
        <f t="shared" si="90"/>
        <v>0.71180100319440531</v>
      </c>
      <c r="BC50" s="25">
        <f t="shared" si="90"/>
        <v>0.74921305179777253</v>
      </c>
      <c r="BD50" s="25">
        <f t="shared" si="90"/>
        <v>0.89450945674659821</v>
      </c>
      <c r="BE50" s="25"/>
      <c r="BF50" s="25">
        <f t="shared" si="91"/>
        <v>1.315886903617614</v>
      </c>
      <c r="BG50" s="25">
        <f t="shared" si="91"/>
        <v>1.0534542548745023</v>
      </c>
      <c r="BH50" s="25">
        <f t="shared" si="91"/>
        <v>1.2432892726734333</v>
      </c>
      <c r="BI50" s="25">
        <f t="shared" si="91"/>
        <v>1.1395552424909052</v>
      </c>
      <c r="BJ50" s="25">
        <f t="shared" si="91"/>
        <v>1.149515512345898</v>
      </c>
      <c r="BK50" s="25">
        <f t="shared" si="91"/>
        <v>1.1127235711363903</v>
      </c>
      <c r="BL50" s="25">
        <f t="shared" si="91"/>
        <v>1.2607288593364274</v>
      </c>
      <c r="BM50" s="25">
        <f t="shared" si="91"/>
        <v>0.90050779794129354</v>
      </c>
      <c r="BN50" s="25">
        <f t="shared" si="91"/>
        <v>0.99821919837924411</v>
      </c>
      <c r="BO50" s="25">
        <f t="shared" si="91"/>
        <v>1.0886509245673737</v>
      </c>
      <c r="BP50" s="25">
        <f t="shared" si="92"/>
        <v>0.87609212886158094</v>
      </c>
      <c r="BQ50" s="25">
        <f t="shared" si="92"/>
        <v>0.68752239645447011</v>
      </c>
      <c r="BR50" s="25">
        <f t="shared" si="92"/>
        <v>0.66918307756305229</v>
      </c>
      <c r="BS50" s="25">
        <f t="shared" si="92"/>
        <v>0.63998058846864403</v>
      </c>
      <c r="BT50" s="25">
        <f t="shared" si="92"/>
        <v>0.69862566997053488</v>
      </c>
      <c r="BU50" s="25">
        <f t="shared" si="92"/>
        <v>0.77723058396563915</v>
      </c>
      <c r="BV50" s="25">
        <f t="shared" si="92"/>
        <v>0.71712827545052538</v>
      </c>
      <c r="BW50" s="25">
        <f t="shared" si="92"/>
        <v>0.62160336791065385</v>
      </c>
      <c r="BX50" s="25">
        <f t="shared" si="92"/>
        <v>0.75751641941036552</v>
      </c>
      <c r="BY50" s="25">
        <f t="shared" si="92"/>
        <v>0.88253160591821833</v>
      </c>
      <c r="BZ50" s="25">
        <f t="shared" si="92"/>
        <v>0.95041348566449513</v>
      </c>
      <c r="CA50" s="25">
        <f t="shared" si="92"/>
        <v>0.88857123650914771</v>
      </c>
      <c r="CB50" s="25">
        <f t="shared" si="92"/>
        <v>0.92529826821587957</v>
      </c>
      <c r="CC50" s="25">
        <f t="shared" si="92"/>
        <v>0.80093880567326559</v>
      </c>
      <c r="CD50" s="25">
        <f t="shared" si="92"/>
        <v>0.83477633318616551</v>
      </c>
      <c r="CE50" s="25">
        <f t="shared" si="92"/>
        <v>0.99769178912001388</v>
      </c>
      <c r="CF50" s="28">
        <v>9.2183376718417094</v>
      </c>
      <c r="CG50" s="28">
        <v>42.081163688251763</v>
      </c>
      <c r="CH50" s="28">
        <v>72.60508493703901</v>
      </c>
      <c r="CI50" s="28">
        <v>83.937580048678683</v>
      </c>
      <c r="CJ50" s="28">
        <v>38.011398398828533</v>
      </c>
      <c r="CK50" s="28"/>
      <c r="CL50" s="28"/>
      <c r="CM50" s="21">
        <f>CM55/CM45</f>
        <v>2324.6436210665252</v>
      </c>
      <c r="CN50" s="62"/>
    </row>
    <row r="51" spans="1:93" s="23" customFormat="1" ht="15" customHeight="1" x14ac:dyDescent="0.3">
      <c r="A51" s="29" t="str">
        <f t="shared" si="93"/>
        <v>Cyclical (East Necessities)</v>
      </c>
      <c r="B51" s="52">
        <f t="shared" si="88"/>
        <v>4140.5375563815132</v>
      </c>
      <c r="C51" s="52">
        <f t="shared" si="88"/>
        <v>3283.5577320535449</v>
      </c>
      <c r="D51" s="52">
        <f t="shared" si="88"/>
        <v>533.41416419596953</v>
      </c>
      <c r="E51" s="52">
        <f t="shared" si="88"/>
        <v>1063.2518212559389</v>
      </c>
      <c r="F51" s="52">
        <f t="shared" si="88"/>
        <v>1124.3988038155508</v>
      </c>
      <c r="G51" s="52">
        <f t="shared" si="88"/>
        <v>1053.9367591836972</v>
      </c>
      <c r="H51" s="52">
        <f t="shared" si="88"/>
        <v>1549.4357692984374</v>
      </c>
      <c r="I51" s="52">
        <f t="shared" si="88"/>
        <v>1221.5674623430823</v>
      </c>
      <c r="J51" s="83">
        <f t="shared" si="88"/>
        <v>2732.603848978436</v>
      </c>
      <c r="K51" s="147">
        <f t="shared" si="88"/>
        <v>2489.5481185250851</v>
      </c>
      <c r="L51" s="147">
        <f t="shared" si="88"/>
        <v>2149.054211782794</v>
      </c>
      <c r="M51" s="52">
        <v>599.0232682845899</v>
      </c>
      <c r="N51" s="52">
        <v>1292.8970915032287</v>
      </c>
      <c r="O51" s="52">
        <v>1427.0846471294749</v>
      </c>
      <c r="P51" s="52">
        <v>904.36688792762948</v>
      </c>
      <c r="Q51" s="52">
        <v>1045.9233469996911</v>
      </c>
      <c r="R51" s="52">
        <v>1085.3228322052905</v>
      </c>
      <c r="S51" s="52">
        <v>777.73183702788049</v>
      </c>
      <c r="T51" s="52">
        <v>1599.0420834119263</v>
      </c>
      <c r="U51" s="52">
        <v>829.65061909160227</v>
      </c>
      <c r="V51" s="52">
        <v>739.53641820744531</v>
      </c>
      <c r="W51" s="52">
        <v>1323.0181928414991</v>
      </c>
      <c r="X51" s="52">
        <v>1326.4098848282956</v>
      </c>
      <c r="Y51" s="52">
        <v>1412.617771236695</v>
      </c>
      <c r="Z51" s="52">
        <v>2009.4638940361513</v>
      </c>
      <c r="AA51" s="52">
        <v>1695.435719979225</v>
      </c>
      <c r="AB51" s="52">
        <v>1013.191565610989</v>
      </c>
      <c r="AC51" s="52">
        <f t="shared" si="89"/>
        <v>1004.19533497879</v>
      </c>
      <c r="AD51" s="52">
        <f t="shared" si="89"/>
        <v>1388.4575982897939</v>
      </c>
      <c r="AE51" s="52">
        <f t="shared" si="89"/>
        <v>1127.2481834967416</v>
      </c>
      <c r="AF51" s="52">
        <f t="shared" si="89"/>
        <v>1358.5505254652485</v>
      </c>
      <c r="AG51" s="52">
        <f t="shared" si="89"/>
        <v>1674.2570107387057</v>
      </c>
      <c r="AH51" s="52">
        <f t="shared" si="89"/>
        <v>3251.4037566989841</v>
      </c>
      <c r="AI51" s="52">
        <f t="shared" si="89"/>
        <v>3572.5309159318504</v>
      </c>
      <c r="AJ51" s="52">
        <f t="shared" si="89"/>
        <v>2443.9550602171407</v>
      </c>
      <c r="AK51" s="52">
        <f t="shared" si="89"/>
        <v>2083.648650241726</v>
      </c>
      <c r="AL51" s="52">
        <f t="shared" si="89"/>
        <v>2974.1390849712184</v>
      </c>
      <c r="AM51" s="68">
        <f t="shared" si="89"/>
        <v>1459.0255866079128</v>
      </c>
      <c r="AN51" s="52">
        <f t="shared" si="89"/>
        <v>1720.1194094166285</v>
      </c>
      <c r="AO51" s="52">
        <f t="shared" si="89"/>
        <v>1373.2925749660203</v>
      </c>
      <c r="AP51" s="52">
        <f>AP56/AP46</f>
        <v>1199.9801658144813</v>
      </c>
      <c r="AQ51" s="52">
        <f t="shared" si="89"/>
        <v>1243.4760951246558</v>
      </c>
      <c r="AR51" s="52">
        <f t="shared" si="89"/>
        <v>2485.6581179430013</v>
      </c>
      <c r="AS51" s="52">
        <f t="shared" si="89"/>
        <v>2962.6815057919771</v>
      </c>
      <c r="AT51" s="52">
        <f>AT56/AT46</f>
        <v>2523.3392131034648</v>
      </c>
      <c r="AU51" s="52"/>
      <c r="AV51" s="25">
        <f t="shared" si="90"/>
        <v>1.0468930886316781</v>
      </c>
      <c r="AW51" s="25">
        <f t="shared" si="90"/>
        <v>0.84769415884214472</v>
      </c>
      <c r="AX51" s="25">
        <f t="shared" si="90"/>
        <v>0.19545483907833977</v>
      </c>
      <c r="AY51" s="25">
        <f t="shared" si="90"/>
        <v>0.42027698905910588</v>
      </c>
      <c r="AZ51" s="25">
        <f t="shared" si="90"/>
        <v>0.380687647308176</v>
      </c>
      <c r="BA51" s="25">
        <f t="shared" si="90"/>
        <v>0.33712436915144339</v>
      </c>
      <c r="BB51" s="25">
        <f t="shared" si="90"/>
        <v>0.4942291093712719</v>
      </c>
      <c r="BC51" s="25">
        <f t="shared" si="90"/>
        <v>0.32632299595858488</v>
      </c>
      <c r="BD51" s="25">
        <f t="shared" si="90"/>
        <v>0.61113217777156037</v>
      </c>
      <c r="BE51" s="25"/>
      <c r="BF51" s="25">
        <f t="shared" si="91"/>
        <v>0.31243640092024622</v>
      </c>
      <c r="BG51" s="25">
        <f t="shared" si="91"/>
        <v>0.47036661316555184</v>
      </c>
      <c r="BH51" s="25">
        <f t="shared" si="91"/>
        <v>0.52527891745438005</v>
      </c>
      <c r="BI51" s="25">
        <f t="shared" si="91"/>
        <v>0.33229226540340645</v>
      </c>
      <c r="BJ51" s="25">
        <f t="shared" si="91"/>
        <v>0.34494695063783909</v>
      </c>
      <c r="BK51" s="25">
        <f t="shared" si="91"/>
        <v>0.34668805466932917</v>
      </c>
      <c r="BL51" s="25">
        <f t="shared" si="91"/>
        <v>0.29174531278811289</v>
      </c>
      <c r="BM51" s="25">
        <f t="shared" si="91"/>
        <v>0.53300207877894501</v>
      </c>
      <c r="BN51" s="25">
        <f t="shared" si="91"/>
        <v>0.28347415887475685</v>
      </c>
      <c r="BO51" s="25">
        <f t="shared" si="91"/>
        <v>0.21602113379284754</v>
      </c>
      <c r="BP51" s="25">
        <f t="shared" si="92"/>
        <v>0.40320005377049289</v>
      </c>
      <c r="BQ51" s="25">
        <f t="shared" si="92"/>
        <v>0.46559582715934789</v>
      </c>
      <c r="BR51" s="25">
        <f t="shared" si="92"/>
        <v>0.51892106049063802</v>
      </c>
      <c r="BS51" s="25">
        <f t="shared" si="92"/>
        <v>0.60141499593784575</v>
      </c>
      <c r="BT51" s="25">
        <f t="shared" si="92"/>
        <v>0.53358440701592913</v>
      </c>
      <c r="BU51" s="25">
        <f t="shared" si="92"/>
        <v>0.31651803685854107</v>
      </c>
      <c r="BV51" s="25">
        <f t="shared" si="92"/>
        <v>0.2860554116639506</v>
      </c>
      <c r="BW51" s="25">
        <f t="shared" si="92"/>
        <v>0.37690999217789151</v>
      </c>
      <c r="BX51" s="25">
        <f t="shared" si="92"/>
        <v>0.27531147316232718</v>
      </c>
      <c r="BY51" s="25">
        <f t="shared" si="92"/>
        <v>0.37132570584628954</v>
      </c>
      <c r="BZ51" s="25">
        <f t="shared" si="92"/>
        <v>0.37832169870315752</v>
      </c>
      <c r="CA51" s="25">
        <f t="shared" si="92"/>
        <v>0.66795541964127192</v>
      </c>
      <c r="CB51" s="25">
        <f t="shared" si="92"/>
        <v>0.72526616886598871</v>
      </c>
      <c r="CC51" s="25">
        <f t="shared" si="92"/>
        <v>0.65858587396972379</v>
      </c>
      <c r="CD51" s="25">
        <f t="shared" si="92"/>
        <v>0.64351957124204551</v>
      </c>
      <c r="CE51" s="25">
        <f t="shared" si="92"/>
        <v>0.8198815710420172</v>
      </c>
      <c r="CF51" s="28">
        <v>2.4899155616594726E-2</v>
      </c>
      <c r="CG51" s="28">
        <v>1.2081341651537514E-4</v>
      </c>
      <c r="CH51" s="28">
        <v>-1.4097167877480388E-11</v>
      </c>
      <c r="CI51" s="28">
        <v>-3.6607161746360362E-11</v>
      </c>
      <c r="CJ51" s="28">
        <v>1.6825651982799172E-10</v>
      </c>
      <c r="CK51" s="28"/>
      <c r="CL51" s="28"/>
      <c r="CM51" s="21">
        <f>CM56/CM46</f>
        <v>1791.2295374778548</v>
      </c>
      <c r="CN51" s="62"/>
    </row>
    <row r="52" spans="1:93" s="61" customFormat="1" ht="15" customHeight="1" x14ac:dyDescent="0.3">
      <c r="A52" s="56"/>
      <c r="B52" s="57"/>
      <c r="C52" s="57"/>
      <c r="D52" s="57"/>
      <c r="E52" s="57"/>
      <c r="F52" s="57"/>
      <c r="G52" s="57"/>
      <c r="H52" s="57"/>
      <c r="I52" s="57"/>
      <c r="J52" s="83"/>
      <c r="K52" s="147"/>
      <c r="L52" s="147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68"/>
      <c r="AN52" s="57"/>
      <c r="AO52" s="57"/>
      <c r="AP52" s="57"/>
      <c r="AQ52" s="57"/>
      <c r="AR52" s="57"/>
      <c r="AS52" s="57"/>
      <c r="AT52" s="57"/>
      <c r="AU52" s="57"/>
      <c r="AV52" s="69"/>
      <c r="AW52" s="60"/>
      <c r="AX52" s="60"/>
      <c r="AY52" s="60"/>
      <c r="AZ52" s="60"/>
      <c r="BA52" s="60"/>
      <c r="BB52" s="60"/>
      <c r="BC52" s="60"/>
      <c r="BD52" s="60"/>
      <c r="BE52" s="60"/>
      <c r="BF52" s="69"/>
      <c r="BG52" s="69"/>
      <c r="BH52" s="69"/>
      <c r="BI52" s="69"/>
      <c r="BJ52" s="69"/>
      <c r="BK52" s="69"/>
      <c r="BL52" s="69"/>
      <c r="BM52" s="69"/>
      <c r="BN52" s="69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8"/>
      <c r="CL52" s="28"/>
      <c r="CM52" s="34"/>
      <c r="CN52" s="62"/>
    </row>
    <row r="53" spans="1:93" s="23" customFormat="1" ht="15" customHeight="1" x14ac:dyDescent="0.3">
      <c r="A53" s="24" t="str">
        <f t="shared" ref="A53" si="94">A28</f>
        <v>IVL Core EBITDA (M THB)</v>
      </c>
      <c r="B53" s="52">
        <f>B28</f>
        <v>12598.892037187703</v>
      </c>
      <c r="C53" s="52">
        <f t="shared" ref="C53:E53" si="95">C28</f>
        <v>16893.61615875503</v>
      </c>
      <c r="D53" s="52">
        <f t="shared" si="95"/>
        <v>14341.036854706465</v>
      </c>
      <c r="E53" s="52">
        <f t="shared" si="95"/>
        <v>14683.230933748007</v>
      </c>
      <c r="F53" s="52">
        <f t="shared" ref="F53:F56" si="96">SUM(Q53:T53)</f>
        <v>18458.275642770219</v>
      </c>
      <c r="G53" s="52">
        <f t="shared" ref="G53:G57" si="97">SUM(U53:X53)</f>
        <v>21957.556401914953</v>
      </c>
      <c r="H53" s="52">
        <f t="shared" ref="H53:H57" si="98">SUM(Y53:AB53)</f>
        <v>27365.670994834298</v>
      </c>
      <c r="I53" s="52">
        <f t="shared" ref="I53:I57" si="99">SUM(AC53:AF53)</f>
        <v>34077.45016858937</v>
      </c>
      <c r="J53" s="83">
        <f t="shared" ref="J53:J57" si="100">SUM(AG53:AJ53)</f>
        <v>46589.084579652241</v>
      </c>
      <c r="K53" s="147">
        <f t="shared" ref="K53:K56" si="101">SUM(AF53:AI53)</f>
        <v>44566.968664431712</v>
      </c>
      <c r="L53" s="147">
        <f>SUM(AJ53:AM53)</f>
        <v>40073.807906148613</v>
      </c>
      <c r="M53" s="52">
        <v>2728.9290302383843</v>
      </c>
      <c r="N53" s="52">
        <v>3973.8986550615773</v>
      </c>
      <c r="O53" s="52">
        <v>3996.4319668739645</v>
      </c>
      <c r="P53" s="52">
        <v>3983.9712815740886</v>
      </c>
      <c r="Q53" s="52">
        <v>4564.7158750190174</v>
      </c>
      <c r="R53" s="52">
        <v>4967.6911947234566</v>
      </c>
      <c r="S53" s="52">
        <v>4351.9445855158519</v>
      </c>
      <c r="T53" s="52">
        <v>4573.923987511891</v>
      </c>
      <c r="U53" s="52">
        <v>4760.9631841459059</v>
      </c>
      <c r="V53" s="52">
        <v>6212.132216600181</v>
      </c>
      <c r="W53" s="52">
        <v>5911.347079164846</v>
      </c>
      <c r="X53" s="52">
        <v>5073.1139220040222</v>
      </c>
      <c r="Y53" s="52">
        <v>4804.096332878582</v>
      </c>
      <c r="Z53" s="52">
        <v>7749.5042689853317</v>
      </c>
      <c r="AA53" s="52">
        <v>7560.9718045045393</v>
      </c>
      <c r="AB53" s="52">
        <v>7251.098588465843</v>
      </c>
      <c r="AC53" s="52">
        <f t="shared" ref="AC53:AM53" si="102">AC28</f>
        <v>7681.4401338957323</v>
      </c>
      <c r="AD53" s="52">
        <f t="shared" si="102"/>
        <v>8188.6900193756355</v>
      </c>
      <c r="AE53" s="52">
        <f t="shared" si="102"/>
        <v>9771.9235752647492</v>
      </c>
      <c r="AF53" s="52">
        <f t="shared" si="102"/>
        <v>8435.3964400532514</v>
      </c>
      <c r="AG53" s="52">
        <f t="shared" si="102"/>
        <v>10289.799532620993</v>
      </c>
      <c r="AH53" s="52">
        <f t="shared" si="102"/>
        <v>12394.367090379281</v>
      </c>
      <c r="AI53" s="52">
        <f t="shared" si="102"/>
        <v>13447.405601378188</v>
      </c>
      <c r="AJ53" s="52">
        <f t="shared" si="102"/>
        <v>10457.512355273777</v>
      </c>
      <c r="AK53" s="52">
        <f t="shared" si="102"/>
        <v>9604.2935179112392</v>
      </c>
      <c r="AL53" s="52">
        <f t="shared" si="102"/>
        <v>11418.999282155231</v>
      </c>
      <c r="AM53" s="68">
        <f t="shared" si="102"/>
        <v>8593.0027508083658</v>
      </c>
      <c r="AN53" s="52">
        <f>Y53+Z53</f>
        <v>12553.600601863913</v>
      </c>
      <c r="AO53" s="52">
        <f>AA53+AB53</f>
        <v>14812.070392970381</v>
      </c>
      <c r="AP53" s="52">
        <f>AC53+AD53</f>
        <v>15870.130153271368</v>
      </c>
      <c r="AQ53" s="52">
        <f>AE53+AF53</f>
        <v>18207.320015318001</v>
      </c>
      <c r="AR53" s="52">
        <f>AG53+AH53</f>
        <v>22684.166623000274</v>
      </c>
      <c r="AS53" s="52">
        <f>AI53+AJ53</f>
        <v>23904.917956651967</v>
      </c>
      <c r="AT53" s="52">
        <f>AK53+AL53</f>
        <v>21023.292800066469</v>
      </c>
      <c r="AU53" s="52"/>
      <c r="AV53" s="25">
        <f t="shared" ref="AV53:BD57" si="103">B53/B$53</f>
        <v>1</v>
      </c>
      <c r="AW53" s="25">
        <f t="shared" si="103"/>
        <v>1</v>
      </c>
      <c r="AX53" s="25">
        <f t="shared" si="103"/>
        <v>1</v>
      </c>
      <c r="AY53" s="25">
        <f t="shared" si="103"/>
        <v>1</v>
      </c>
      <c r="AZ53" s="25">
        <f t="shared" si="103"/>
        <v>1</v>
      </c>
      <c r="BA53" s="25">
        <f t="shared" si="103"/>
        <v>1</v>
      </c>
      <c r="BB53" s="25">
        <f t="shared" si="103"/>
        <v>1</v>
      </c>
      <c r="BC53" s="25">
        <f t="shared" si="103"/>
        <v>1</v>
      </c>
      <c r="BD53" s="25">
        <f t="shared" si="103"/>
        <v>1</v>
      </c>
      <c r="BE53" s="25"/>
      <c r="BF53" s="25">
        <f t="shared" ref="BF53:BU57" si="104">M53/M$53</f>
        <v>1</v>
      </c>
      <c r="BG53" s="25">
        <f t="shared" si="104"/>
        <v>1</v>
      </c>
      <c r="BH53" s="25">
        <f t="shared" si="104"/>
        <v>1</v>
      </c>
      <c r="BI53" s="25">
        <f t="shared" si="104"/>
        <v>1</v>
      </c>
      <c r="BJ53" s="25">
        <f t="shared" si="104"/>
        <v>1</v>
      </c>
      <c r="BK53" s="25">
        <f t="shared" si="104"/>
        <v>1</v>
      </c>
      <c r="BL53" s="25">
        <f t="shared" si="104"/>
        <v>1</v>
      </c>
      <c r="BM53" s="25">
        <f t="shared" si="104"/>
        <v>1</v>
      </c>
      <c r="BN53" s="25">
        <f t="shared" si="104"/>
        <v>1</v>
      </c>
      <c r="BO53" s="25">
        <f t="shared" si="104"/>
        <v>1</v>
      </c>
      <c r="BP53" s="25">
        <f t="shared" si="104"/>
        <v>1</v>
      </c>
      <c r="BQ53" s="25">
        <f t="shared" si="104"/>
        <v>1</v>
      </c>
      <c r="BR53" s="25">
        <f t="shared" si="104"/>
        <v>1</v>
      </c>
      <c r="BS53" s="25">
        <f t="shared" si="104"/>
        <v>1</v>
      </c>
      <c r="BT53" s="25">
        <f t="shared" si="104"/>
        <v>1</v>
      </c>
      <c r="BU53" s="25">
        <f t="shared" si="104"/>
        <v>1</v>
      </c>
      <c r="BV53" s="25">
        <f t="shared" ref="BP53:CE57" si="105">AC53/AC$53</f>
        <v>1</v>
      </c>
      <c r="BW53" s="25">
        <f t="shared" si="105"/>
        <v>1</v>
      </c>
      <c r="BX53" s="25">
        <f t="shared" si="105"/>
        <v>1</v>
      </c>
      <c r="BY53" s="25">
        <f t="shared" si="105"/>
        <v>1</v>
      </c>
      <c r="BZ53" s="25">
        <f t="shared" si="105"/>
        <v>1</v>
      </c>
      <c r="CA53" s="25">
        <f t="shared" si="105"/>
        <v>1</v>
      </c>
      <c r="CB53" s="25">
        <f t="shared" si="105"/>
        <v>1</v>
      </c>
      <c r="CC53" s="25">
        <f t="shared" si="105"/>
        <v>1</v>
      </c>
      <c r="CD53" s="25">
        <f t="shared" si="105"/>
        <v>1</v>
      </c>
      <c r="CE53" s="25">
        <f t="shared" si="105"/>
        <v>1</v>
      </c>
      <c r="CF53" s="28">
        <v>0</v>
      </c>
      <c r="CG53" s="28">
        <v>-3.529094101395458E-7</v>
      </c>
      <c r="CH53" s="28">
        <v>0</v>
      </c>
      <c r="CI53" s="28">
        <v>0</v>
      </c>
      <c r="CJ53" s="28">
        <v>0</v>
      </c>
      <c r="CK53" s="28"/>
      <c r="CL53" s="28"/>
      <c r="CM53" s="21">
        <f>CM28</f>
        <v>8507.7816793457096</v>
      </c>
      <c r="CN53" s="62"/>
    </row>
    <row r="54" spans="1:93" s="23" customFormat="1" ht="15" customHeight="1" x14ac:dyDescent="0.3">
      <c r="A54" s="29" t="str">
        <f>A49</f>
        <v>High Value Add (HVA)</v>
      </c>
      <c r="B54" s="52">
        <v>912.27326040109097</v>
      </c>
      <c r="C54" s="52">
        <v>1862.9193017023597</v>
      </c>
      <c r="D54" s="52">
        <v>3516.9688938393656</v>
      </c>
      <c r="E54" s="52">
        <v>5214.7960816881177</v>
      </c>
      <c r="F54" s="52">
        <f t="shared" si="96"/>
        <v>8205.3570733796314</v>
      </c>
      <c r="G54" s="52">
        <f t="shared" si="97"/>
        <v>10694.545286449629</v>
      </c>
      <c r="H54" s="52">
        <f t="shared" si="98"/>
        <v>13178.569858475132</v>
      </c>
      <c r="I54" s="52">
        <f t="shared" si="99"/>
        <v>17953.36114887692</v>
      </c>
      <c r="J54" s="83">
        <f t="shared" si="100"/>
        <v>17195.988135958185</v>
      </c>
      <c r="K54" s="147">
        <f t="shared" si="101"/>
        <v>16754.9674539886</v>
      </c>
      <c r="L54" s="147">
        <f>SUM(AJ54:AM54)</f>
        <v>14050.091830524623</v>
      </c>
      <c r="M54" s="52">
        <v>1077.3022463025873</v>
      </c>
      <c r="N54" s="52">
        <v>1492.9726227836345</v>
      </c>
      <c r="O54" s="52">
        <v>1304.7135705046949</v>
      </c>
      <c r="P54" s="52">
        <v>1772.8694113824258</v>
      </c>
      <c r="Q54" s="52">
        <v>1956.9482253430165</v>
      </c>
      <c r="R54" s="52">
        <v>2232.0255205313483</v>
      </c>
      <c r="S54" s="52">
        <v>1724.2651203643181</v>
      </c>
      <c r="T54" s="52">
        <v>2292.1182071409485</v>
      </c>
      <c r="U54" s="52">
        <v>2588.9501872976261</v>
      </c>
      <c r="V54" s="52">
        <v>2839.7664001290768</v>
      </c>
      <c r="W54" s="52">
        <v>2611.96810419555</v>
      </c>
      <c r="X54" s="52">
        <v>2653.8605948273762</v>
      </c>
      <c r="Y54" s="52">
        <v>2510.0543625500404</v>
      </c>
      <c r="Z54" s="52">
        <v>3827.0504939947768</v>
      </c>
      <c r="AA54" s="52">
        <v>3418.6774937673063</v>
      </c>
      <c r="AB54" s="52">
        <v>3422.7875081630082</v>
      </c>
      <c r="AC54" s="52">
        <v>4306.6538288852016</v>
      </c>
      <c r="AD54" s="52">
        <v>4731.3418561328899</v>
      </c>
      <c r="AE54" s="52">
        <v>5057.5221850618882</v>
      </c>
      <c r="AF54" s="52">
        <v>3857.8432787969396</v>
      </c>
      <c r="AG54" s="52">
        <v>4193.2632205297714</v>
      </c>
      <c r="AH54" s="52">
        <v>4348.2138159127016</v>
      </c>
      <c r="AI54" s="52">
        <v>4355.6471387491865</v>
      </c>
      <c r="AJ54" s="52">
        <v>4298.8639607665245</v>
      </c>
      <c r="AK54" s="52">
        <v>3545.9520371627032</v>
      </c>
      <c r="AL54" s="52">
        <v>3020.3877952778353</v>
      </c>
      <c r="AM54" s="68">
        <v>3184.8880373175602</v>
      </c>
      <c r="AN54" s="52">
        <f>Y54+Z54</f>
        <v>6337.1048565448173</v>
      </c>
      <c r="AO54" s="52">
        <f>AA54+AB54</f>
        <v>6841.4650019303144</v>
      </c>
      <c r="AP54" s="52">
        <f>AC54+AD54</f>
        <v>9037.9956850180915</v>
      </c>
      <c r="AQ54" s="52">
        <f>AE54+AF54</f>
        <v>8915.3654638588268</v>
      </c>
      <c r="AR54" s="52">
        <f>AG54+AH54</f>
        <v>8541.477036442473</v>
      </c>
      <c r="AS54" s="52">
        <f>AI54+AJ54</f>
        <v>8654.511099515712</v>
      </c>
      <c r="AT54" s="52">
        <f>AK54+AL54</f>
        <v>6566.3398324405389</v>
      </c>
      <c r="AU54" s="52"/>
      <c r="AV54" s="25">
        <f t="shared" si="103"/>
        <v>7.2409006895873568E-2</v>
      </c>
      <c r="AW54" s="25">
        <f t="shared" si="103"/>
        <v>0.11027356631024858</v>
      </c>
      <c r="AX54" s="25">
        <f t="shared" si="103"/>
        <v>0.24523811837811163</v>
      </c>
      <c r="AY54" s="25">
        <f t="shared" si="103"/>
        <v>0.35515317474864511</v>
      </c>
      <c r="AZ54" s="25">
        <f t="shared" si="103"/>
        <v>0.44453540689178761</v>
      </c>
      <c r="BA54" s="25">
        <f t="shared" si="103"/>
        <v>0.48705534854128579</v>
      </c>
      <c r="BB54" s="25">
        <f t="shared" si="103"/>
        <v>0.48157305775410347</v>
      </c>
      <c r="BC54" s="25">
        <f t="shared" si="103"/>
        <v>0.52683992082909104</v>
      </c>
      <c r="BD54" s="25">
        <f t="shared" si="103"/>
        <v>0.36909907741498155</v>
      </c>
      <c r="BE54" s="25"/>
      <c r="BF54" s="25">
        <f t="shared" si="104"/>
        <v>0.39477107479357204</v>
      </c>
      <c r="BG54" s="25">
        <f t="shared" si="104"/>
        <v>0.37569468986885884</v>
      </c>
      <c r="BH54" s="25">
        <f t="shared" si="104"/>
        <v>0.32646960621858162</v>
      </c>
      <c r="BI54" s="25">
        <f t="shared" si="104"/>
        <v>0.44500054997433502</v>
      </c>
      <c r="BJ54" s="25">
        <f t="shared" si="104"/>
        <v>0.42871194591818129</v>
      </c>
      <c r="BK54" s="25">
        <f t="shared" si="104"/>
        <v>0.44930842780689423</v>
      </c>
      <c r="BL54" s="25">
        <f t="shared" si="104"/>
        <v>0.39620567001312923</v>
      </c>
      <c r="BM54" s="25">
        <f t="shared" si="104"/>
        <v>0.50112730631271551</v>
      </c>
      <c r="BN54" s="25">
        <f t="shared" si="104"/>
        <v>0.54378706307137126</v>
      </c>
      <c r="BO54" s="25">
        <f t="shared" si="104"/>
        <v>0.4571323180373717</v>
      </c>
      <c r="BP54" s="25">
        <f t="shared" si="105"/>
        <v>0.44185666468505996</v>
      </c>
      <c r="BQ54" s="25">
        <f t="shared" si="105"/>
        <v>0.52312260982679193</v>
      </c>
      <c r="BR54" s="25">
        <f t="shared" si="105"/>
        <v>0.52248210456804745</v>
      </c>
      <c r="BS54" s="25">
        <f t="shared" si="105"/>
        <v>0.49384455587839365</v>
      </c>
      <c r="BT54" s="25">
        <f t="shared" si="105"/>
        <v>0.45214789608534028</v>
      </c>
      <c r="BU54" s="25">
        <f t="shared" si="105"/>
        <v>0.47203709429734664</v>
      </c>
      <c r="BV54" s="25">
        <f t="shared" si="105"/>
        <v>0.56065708432476347</v>
      </c>
      <c r="BW54" s="25">
        <f t="shared" si="105"/>
        <v>0.577789835118663</v>
      </c>
      <c r="BX54" s="25">
        <f t="shared" si="105"/>
        <v>0.51755646123387389</v>
      </c>
      <c r="BY54" s="25">
        <f t="shared" si="105"/>
        <v>0.45733988985733853</v>
      </c>
      <c r="BZ54" s="25">
        <f t="shared" si="105"/>
        <v>0.40751651256530103</v>
      </c>
      <c r="CA54" s="25">
        <f t="shared" si="105"/>
        <v>0.35082177122927555</v>
      </c>
      <c r="CB54" s="25">
        <f t="shared" si="105"/>
        <v>0.32390241418038196</v>
      </c>
      <c r="CC54" s="25">
        <f t="shared" si="105"/>
        <v>0.4110790228804832</v>
      </c>
      <c r="CD54" s="25">
        <f t="shared" si="105"/>
        <v>0.36920488014550851</v>
      </c>
      <c r="CE54" s="25">
        <f t="shared" si="105"/>
        <v>0.26450547203360231</v>
      </c>
      <c r="CF54" s="28">
        <v>50.401955716223711</v>
      </c>
      <c r="CG54" s="28">
        <v>-29.81061222884</v>
      </c>
      <c r="CH54" s="28">
        <v>-108.52799290792609</v>
      </c>
      <c r="CI54" s="28">
        <v>-109.46004491213353</v>
      </c>
      <c r="CJ54" s="28">
        <v>36.308825365555094</v>
      </c>
      <c r="CK54" s="28"/>
      <c r="CL54" s="28"/>
      <c r="CM54" s="21">
        <v>3184.8880373175607</v>
      </c>
      <c r="CN54" s="62"/>
    </row>
    <row r="55" spans="1:93" s="23" customFormat="1" ht="15" customHeight="1" x14ac:dyDescent="0.3">
      <c r="A55" s="29" t="str">
        <f>A50</f>
        <v>Special Position (West Necessities)</v>
      </c>
      <c r="B55" s="52">
        <v>4570.2322651852146</v>
      </c>
      <c r="C55" s="52">
        <v>8776.5708630946046</v>
      </c>
      <c r="D55" s="52">
        <v>9612.0110784426433</v>
      </c>
      <c r="E55" s="52">
        <v>6978.2343200487576</v>
      </c>
      <c r="F55" s="52">
        <f t="shared" si="96"/>
        <v>7630.777320975486</v>
      </c>
      <c r="G55" s="52">
        <f t="shared" si="97"/>
        <v>8452.1915194075336</v>
      </c>
      <c r="H55" s="52">
        <f t="shared" si="98"/>
        <v>9388.1353445583209</v>
      </c>
      <c r="I55" s="52">
        <f t="shared" si="99"/>
        <v>12954.388801186255</v>
      </c>
      <c r="J55" s="83">
        <f t="shared" si="100"/>
        <v>21400.654294505519</v>
      </c>
      <c r="K55" s="147">
        <f t="shared" si="101"/>
        <v>20942.320749617644</v>
      </c>
      <c r="L55" s="147">
        <f>SUM(AJ55:AM55)</f>
        <v>17530.079430334903</v>
      </c>
      <c r="M55" s="52">
        <v>1369.9600764979887</v>
      </c>
      <c r="N55" s="52">
        <v>1656.9230612029564</v>
      </c>
      <c r="O55" s="52">
        <v>1868.7017543171194</v>
      </c>
      <c r="P55" s="52">
        <v>1649.5876618491811</v>
      </c>
      <c r="Q55" s="52">
        <v>2019.2891987678531</v>
      </c>
      <c r="R55" s="52">
        <v>2099.7936428516414</v>
      </c>
      <c r="S55" s="52">
        <v>2141.9951706202105</v>
      </c>
      <c r="T55" s="52">
        <v>1369.6993087357814</v>
      </c>
      <c r="U55" s="52">
        <v>1834.961832456909</v>
      </c>
      <c r="V55" s="52">
        <v>2753.5149010661225</v>
      </c>
      <c r="W55" s="52">
        <v>2300.8787597157634</v>
      </c>
      <c r="X55" s="52">
        <v>1562.8360261687385</v>
      </c>
      <c r="Y55" s="52">
        <v>1290.2859108105549</v>
      </c>
      <c r="Z55" s="52">
        <v>2454.071419626187</v>
      </c>
      <c r="AA55" s="52">
        <v>2727.7816715748263</v>
      </c>
      <c r="AB55" s="52">
        <v>2915.9963425467522</v>
      </c>
      <c r="AC55" s="52">
        <v>2736.2739393192414</v>
      </c>
      <c r="AD55" s="52">
        <v>2503.1554254737457</v>
      </c>
      <c r="AE55" s="52">
        <v>3895.8548734789902</v>
      </c>
      <c r="AF55" s="52">
        <v>3819.1045629142773</v>
      </c>
      <c r="AG55" s="52">
        <v>4820.3311465104534</v>
      </c>
      <c r="AH55" s="52">
        <v>5604.4411311990643</v>
      </c>
      <c r="AI55" s="52">
        <v>6698.4439089938469</v>
      </c>
      <c r="AJ55" s="52">
        <v>4277.4381078021543</v>
      </c>
      <c r="AK55" s="52">
        <v>3900.6692244569476</v>
      </c>
      <c r="AL55" s="52">
        <v>5822.2162302578863</v>
      </c>
      <c r="AM55" s="54">
        <v>3529.7558678179166</v>
      </c>
      <c r="AN55" s="52">
        <f>Y55+Z55</f>
        <v>3744.3573304367419</v>
      </c>
      <c r="AO55" s="52">
        <f>AA55+AB55</f>
        <v>5643.778014121579</v>
      </c>
      <c r="AP55" s="52">
        <f>AC55+AD55</f>
        <v>5239.4293647929871</v>
      </c>
      <c r="AQ55" s="52">
        <f>AE55+AF55</f>
        <v>7714.9594363932674</v>
      </c>
      <c r="AR55" s="52">
        <f>AG55+AH55</f>
        <v>10424.772277709519</v>
      </c>
      <c r="AS55" s="52">
        <f>AI55+AJ55</f>
        <v>10975.882016796</v>
      </c>
      <c r="AT55" s="52">
        <f>AK55+AL55</f>
        <v>9722.885454714833</v>
      </c>
      <c r="AU55" s="52"/>
      <c r="AV55" s="25">
        <f t="shared" si="103"/>
        <v>0.36274874423047854</v>
      </c>
      <c r="AW55" s="25">
        <f t="shared" si="103"/>
        <v>0.51951996426450064</v>
      </c>
      <c r="AX55" s="25">
        <f t="shared" si="103"/>
        <v>0.67024519745851974</v>
      </c>
      <c r="AY55" s="25">
        <f t="shared" si="103"/>
        <v>0.47525196270052189</v>
      </c>
      <c r="AZ55" s="25">
        <f t="shared" si="103"/>
        <v>0.41340683543017342</v>
      </c>
      <c r="BA55" s="25">
        <f t="shared" si="103"/>
        <v>0.38493315761996194</v>
      </c>
      <c r="BB55" s="25">
        <f t="shared" si="103"/>
        <v>0.34306249411280576</v>
      </c>
      <c r="BC55" s="25">
        <f t="shared" si="103"/>
        <v>0.38014548439210583</v>
      </c>
      <c r="BD55" s="25">
        <f t="shared" si="103"/>
        <v>0.45934910478692348</v>
      </c>
      <c r="BE55" s="25"/>
      <c r="BF55" s="25">
        <f t="shared" si="104"/>
        <v>0.50201381615934382</v>
      </c>
      <c r="BG55" s="25">
        <f t="shared" si="104"/>
        <v>0.41695151412392567</v>
      </c>
      <c r="BH55" s="25">
        <f t="shared" si="104"/>
        <v>0.46759253499286518</v>
      </c>
      <c r="BI55" s="25">
        <f t="shared" si="104"/>
        <v>0.41405611267293574</v>
      </c>
      <c r="BJ55" s="25">
        <f t="shared" si="104"/>
        <v>0.4423690880342997</v>
      </c>
      <c r="BK55" s="25">
        <f t="shared" si="104"/>
        <v>0.42269005067826754</v>
      </c>
      <c r="BL55" s="25">
        <f t="shared" si="104"/>
        <v>0.49219265745000562</v>
      </c>
      <c r="BM55" s="25">
        <f t="shared" si="104"/>
        <v>0.29945825782751284</v>
      </c>
      <c r="BN55" s="25">
        <f t="shared" si="104"/>
        <v>0.38541819406782335</v>
      </c>
      <c r="BO55" s="25">
        <f t="shared" si="104"/>
        <v>0.44324795497882774</v>
      </c>
      <c r="BP55" s="25">
        <f t="shared" si="105"/>
        <v>0.38923086885313307</v>
      </c>
      <c r="BQ55" s="25">
        <f t="shared" si="105"/>
        <v>0.30806247409310583</v>
      </c>
      <c r="BR55" s="25">
        <f t="shared" si="105"/>
        <v>0.2685803575544507</v>
      </c>
      <c r="BS55" s="25">
        <f t="shared" si="105"/>
        <v>0.31667463291139097</v>
      </c>
      <c r="BT55" s="25">
        <f t="shared" si="105"/>
        <v>0.36077130587231099</v>
      </c>
      <c r="BU55" s="25">
        <f t="shared" si="105"/>
        <v>0.40214545519835587</v>
      </c>
      <c r="BV55" s="25">
        <f t="shared" si="105"/>
        <v>0.3562188719332644</v>
      </c>
      <c r="BW55" s="25">
        <f t="shared" si="105"/>
        <v>0.3056844769494162</v>
      </c>
      <c r="BX55" s="25">
        <f t="shared" si="105"/>
        <v>0.39867840179802472</v>
      </c>
      <c r="BY55" s="25">
        <f t="shared" si="105"/>
        <v>0.45274748970662104</v>
      </c>
      <c r="BZ55" s="25">
        <f t="shared" si="105"/>
        <v>0.46845724556915935</v>
      </c>
      <c r="CA55" s="25">
        <f t="shared" si="105"/>
        <v>0.45217646777214848</v>
      </c>
      <c r="CB55" s="25">
        <f t="shared" si="105"/>
        <v>0.49812165316909468</v>
      </c>
      <c r="CC55" s="25">
        <f t="shared" si="105"/>
        <v>0.40903017491009902</v>
      </c>
      <c r="CD55" s="25">
        <f t="shared" si="105"/>
        <v>0.40613806910237715</v>
      </c>
      <c r="CE55" s="25">
        <f t="shared" si="105"/>
        <v>0.50987096910991281</v>
      </c>
      <c r="CF55" s="28">
        <v>-50.401952168642765</v>
      </c>
      <c r="CG55" s="28">
        <v>29.810643970922683</v>
      </c>
      <c r="CH55" s="28">
        <v>108.527992907927</v>
      </c>
      <c r="CI55" s="28">
        <v>109.46004491213625</v>
      </c>
      <c r="CJ55" s="28">
        <v>-36.308825365556913</v>
      </c>
      <c r="CK55" s="28"/>
      <c r="CL55" s="28"/>
      <c r="CM55" s="21">
        <v>3529.7558678179175</v>
      </c>
      <c r="CN55" s="62"/>
    </row>
    <row r="56" spans="1:93" s="23" customFormat="1" ht="15" customHeight="1" x14ac:dyDescent="0.3">
      <c r="A56" s="29" t="str">
        <f>A51</f>
        <v>Cyclical (East Necessities)</v>
      </c>
      <c r="B56" s="52">
        <v>7144.3873948821556</v>
      </c>
      <c r="C56" s="52">
        <v>6477.2599473055907</v>
      </c>
      <c r="D56" s="52">
        <v>1079.6002420687105</v>
      </c>
      <c r="E56" s="52">
        <v>2525.8849785104985</v>
      </c>
      <c r="F56" s="52">
        <f t="shared" si="96"/>
        <v>2823.3212996024727</v>
      </c>
      <c r="G56" s="52">
        <f t="shared" si="97"/>
        <v>2762.5419528840871</v>
      </c>
      <c r="H56" s="52">
        <f t="shared" si="98"/>
        <v>4346.7831767985663</v>
      </c>
      <c r="I56" s="52">
        <f t="shared" si="99"/>
        <v>3227.9978487353856</v>
      </c>
      <c r="J56" s="83">
        <f t="shared" si="100"/>
        <v>7961.9019327671595</v>
      </c>
      <c r="K56" s="147">
        <f t="shared" si="101"/>
        <v>6865.2185908534893</v>
      </c>
      <c r="L56" s="147">
        <f>SUM(AJ56:AM56)</f>
        <v>8874.6339720008709</v>
      </c>
      <c r="M56" s="52">
        <v>338.19640927224674</v>
      </c>
      <c r="N56" s="52">
        <v>761.53792396655263</v>
      </c>
      <c r="O56" s="52">
        <v>876.37501192226841</v>
      </c>
      <c r="P56" s="52">
        <v>549.77563334943034</v>
      </c>
      <c r="Q56" s="52">
        <v>630.10156935921771</v>
      </c>
      <c r="R56" s="52">
        <v>698.30416297230443</v>
      </c>
      <c r="S56" s="52">
        <v>504.36615688708559</v>
      </c>
      <c r="T56" s="52">
        <v>990.54941038386505</v>
      </c>
      <c r="U56" s="52">
        <v>531.59802293920859</v>
      </c>
      <c r="V56" s="52">
        <v>496.08351382856802</v>
      </c>
      <c r="W56" s="52">
        <v>865.96247261347196</v>
      </c>
      <c r="X56" s="52">
        <v>868.89794350283864</v>
      </c>
      <c r="Y56" s="52">
        <v>975.8036625995735</v>
      </c>
      <c r="Z56" s="52">
        <v>1474.9867472043395</v>
      </c>
      <c r="AA56" s="52">
        <v>1235.4903264258439</v>
      </c>
      <c r="AB56" s="52">
        <v>660.50244056880911</v>
      </c>
      <c r="AC56" s="52">
        <v>655.58991210283864</v>
      </c>
      <c r="AD56" s="52">
        <v>941.59982127595515</v>
      </c>
      <c r="AE56" s="52">
        <v>735.50185256895941</v>
      </c>
      <c r="AF56" s="52">
        <v>895.30626278763248</v>
      </c>
      <c r="AG56" s="52">
        <v>1142.3770653582071</v>
      </c>
      <c r="AH56" s="52">
        <v>2350.7655442584255</v>
      </c>
      <c r="AI56" s="52">
        <v>2476.7697184492245</v>
      </c>
      <c r="AJ56" s="52">
        <v>1991.9896047013026</v>
      </c>
      <c r="AK56" s="52">
        <v>2028.4718747759491</v>
      </c>
      <c r="AL56" s="52">
        <v>2824.0288965084146</v>
      </c>
      <c r="AM56" s="68">
        <v>2030.1435960152055</v>
      </c>
      <c r="AN56" s="52">
        <f>Y56+Z56</f>
        <v>2450.790409803913</v>
      </c>
      <c r="AO56" s="52">
        <f>AA56+AB56</f>
        <v>1895.992766994653</v>
      </c>
      <c r="AP56" s="52">
        <f>AC56+AD56</f>
        <v>1597.1897333787938</v>
      </c>
      <c r="AQ56" s="52">
        <f>AE56+AF56</f>
        <v>1630.8081153565918</v>
      </c>
      <c r="AR56" s="52">
        <f>AG56+AH56</f>
        <v>3493.1426096166324</v>
      </c>
      <c r="AS56" s="52">
        <f>AI56+AJ56</f>
        <v>4468.7593231505271</v>
      </c>
      <c r="AT56" s="52">
        <f>AK56+AL56</f>
        <v>4852.5007712843635</v>
      </c>
      <c r="AU56" s="52"/>
      <c r="AV56" s="25">
        <v>0.56523912159186473</v>
      </c>
      <c r="AW56" s="25">
        <v>0.3752939079406562</v>
      </c>
      <c r="AX56" s="25">
        <v>8.3335904895537452E-2</v>
      </c>
      <c r="AY56" s="25">
        <v>0.17024070582482978</v>
      </c>
      <c r="AZ56" s="25">
        <v>0.17063511465481143</v>
      </c>
      <c r="BA56" s="25">
        <f t="shared" si="103"/>
        <v>0.12581281369921296</v>
      </c>
      <c r="BB56" s="25">
        <f t="shared" si="103"/>
        <v>0.15884073069573518</v>
      </c>
      <c r="BC56" s="25">
        <f t="shared" si="103"/>
        <v>9.4725333989653021E-2</v>
      </c>
      <c r="BD56" s="25">
        <f t="shared" si="103"/>
        <v>0.17089629479958737</v>
      </c>
      <c r="BE56" s="25"/>
      <c r="BF56" s="25">
        <f t="shared" si="104"/>
        <v>0.12393008595122892</v>
      </c>
      <c r="BG56" s="25">
        <f t="shared" si="104"/>
        <v>0.1916349635631944</v>
      </c>
      <c r="BH56" s="25">
        <f t="shared" si="104"/>
        <v>0.21928936090654252</v>
      </c>
      <c r="BI56" s="25">
        <f t="shared" si="104"/>
        <v>0.13799688664728804</v>
      </c>
      <c r="BJ56" s="25">
        <f t="shared" si="104"/>
        <v>0.13803741275717243</v>
      </c>
      <c r="BK56" s="25">
        <f t="shared" si="104"/>
        <v>0.1405691568980825</v>
      </c>
      <c r="BL56" s="25">
        <f t="shared" si="104"/>
        <v>0.11589443453984175</v>
      </c>
      <c r="BM56" s="25">
        <f t="shared" si="104"/>
        <v>0.21656446698466036</v>
      </c>
      <c r="BN56" s="25">
        <f t="shared" si="104"/>
        <v>0.111657663035379</v>
      </c>
      <c r="BO56" s="25">
        <f t="shared" si="104"/>
        <v>7.9857204665239406E-2</v>
      </c>
      <c r="BP56" s="25">
        <f t="shared" si="105"/>
        <v>0.1464915629240662</v>
      </c>
      <c r="BQ56" s="25">
        <f t="shared" si="105"/>
        <v>0.17127507027470804</v>
      </c>
      <c r="BR56" s="25">
        <f t="shared" si="105"/>
        <v>0.2031190873341373</v>
      </c>
      <c r="BS56" s="25">
        <f t="shared" si="105"/>
        <v>0.19033304531587339</v>
      </c>
      <c r="BT56" s="25">
        <f t="shared" si="105"/>
        <v>0.16340364153848397</v>
      </c>
      <c r="BU56" s="25">
        <f t="shared" si="105"/>
        <v>9.1089982091741975E-2</v>
      </c>
      <c r="BV56" s="25">
        <f t="shared" si="105"/>
        <v>8.5347265704764211E-2</v>
      </c>
      <c r="BW56" s="25">
        <f t="shared" si="105"/>
        <v>0.1149878453144511</v>
      </c>
      <c r="BX56" s="25">
        <f t="shared" si="105"/>
        <v>7.5266844537211039E-2</v>
      </c>
      <c r="BY56" s="25">
        <f t="shared" si="105"/>
        <v>0.1061368329455753</v>
      </c>
      <c r="BZ56" s="25">
        <f t="shared" si="105"/>
        <v>0.11102034220750495</v>
      </c>
      <c r="CA56" s="25">
        <f t="shared" si="105"/>
        <v>0.18966402456186163</v>
      </c>
      <c r="CB56" s="25">
        <f t="shared" si="105"/>
        <v>0.18418197471454173</v>
      </c>
      <c r="CC56" s="25">
        <f t="shared" si="105"/>
        <v>0.1904840785291286</v>
      </c>
      <c r="CD56" s="25">
        <f t="shared" si="105"/>
        <v>0.21120469412903836</v>
      </c>
      <c r="CE56" s="25">
        <f t="shared" si="105"/>
        <v>0.24730966582348407</v>
      </c>
      <c r="CF56" s="28">
        <v>3.5475799797950458E-2</v>
      </c>
      <c r="CG56" s="28">
        <v>1.667972055656719E-4</v>
      </c>
      <c r="CH56" s="28">
        <v>-1.8644641386345029E-11</v>
      </c>
      <c r="CI56" s="28">
        <v>-4.8203219193965197E-11</v>
      </c>
      <c r="CJ56" s="28">
        <v>2.3692336981184781E-10</v>
      </c>
      <c r="CK56" s="28"/>
      <c r="CL56" s="28"/>
      <c r="CM56" s="21">
        <v>1965.772258168716</v>
      </c>
      <c r="CN56" s="62"/>
    </row>
    <row r="57" spans="1:93" s="66" customFormat="1" x14ac:dyDescent="0.3">
      <c r="A57" s="29" t="s">
        <v>49</v>
      </c>
      <c r="B57" s="64">
        <f>B33</f>
        <v>-28.000883280757108</v>
      </c>
      <c r="C57" s="64">
        <f t="shared" ref="C57:E57" si="106">C33</f>
        <v>-223.52282877999824</v>
      </c>
      <c r="D57" s="64">
        <f t="shared" si="106"/>
        <v>132.27499664708921</v>
      </c>
      <c r="E57" s="64">
        <f t="shared" si="106"/>
        <v>-35.684445565309943</v>
      </c>
      <c r="F57" s="64">
        <f t="shared" ref="F57" si="107">SUM(Q57:T57)</f>
        <v>-197.71736453515859</v>
      </c>
      <c r="G57" s="64">
        <f t="shared" si="97"/>
        <v>48.281128113334489</v>
      </c>
      <c r="H57" s="64">
        <f t="shared" si="98"/>
        <v>452.21834140104602</v>
      </c>
      <c r="I57" s="64">
        <f t="shared" si="99"/>
        <v>-58.297630209082854</v>
      </c>
      <c r="J57" s="133">
        <f t="shared" si="100"/>
        <v>30.540216422137746</v>
      </c>
      <c r="K57" s="147">
        <f>SUM(AF57:AI57)</f>
        <v>4.4618699720258519</v>
      </c>
      <c r="L57" s="147">
        <f>SUM(AJ57:AM57)</f>
        <v>-380.99732671064919</v>
      </c>
      <c r="M57" s="52">
        <f t="shared" ref="M57:AK57" si="108">M33</f>
        <v>-56.505119228183958</v>
      </c>
      <c r="N57" s="52">
        <f t="shared" si="108"/>
        <v>62.241369203202794</v>
      </c>
      <c r="O57" s="52">
        <f t="shared" si="108"/>
        <v>-53.216462452095129</v>
      </c>
      <c r="P57" s="52">
        <f t="shared" si="108"/>
        <v>11.795766911774081</v>
      </c>
      <c r="Q57" s="52">
        <f t="shared" si="108"/>
        <v>-41.454810249045295</v>
      </c>
      <c r="R57" s="52">
        <f t="shared" si="108"/>
        <v>-59.331820807714394</v>
      </c>
      <c r="S57" s="52">
        <f t="shared" si="108"/>
        <v>-18.691184433600029</v>
      </c>
      <c r="T57" s="52">
        <f t="shared" si="108"/>
        <v>-78.239549044798878</v>
      </c>
      <c r="U57" s="52">
        <f t="shared" si="108"/>
        <v>-194.54998191607046</v>
      </c>
      <c r="V57" s="52">
        <f t="shared" si="108"/>
        <v>122.77052494480358</v>
      </c>
      <c r="W57" s="52">
        <f t="shared" si="108"/>
        <v>132.53447981813952</v>
      </c>
      <c r="X57" s="52">
        <f t="shared" si="108"/>
        <v>-12.473894733538145</v>
      </c>
      <c r="Y57" s="52">
        <f t="shared" si="108"/>
        <v>27.952400483063684</v>
      </c>
      <c r="Z57" s="52">
        <f t="shared" si="108"/>
        <v>-6.5689160572428591</v>
      </c>
      <c r="AA57" s="52">
        <f t="shared" si="108"/>
        <v>179.02248032596526</v>
      </c>
      <c r="AB57" s="52">
        <f t="shared" si="108"/>
        <v>251.81237664925993</v>
      </c>
      <c r="AC57" s="52">
        <f t="shared" si="108"/>
        <v>-17.075759822929285</v>
      </c>
      <c r="AD57" s="52">
        <f t="shared" si="108"/>
        <v>12.591129904405534</v>
      </c>
      <c r="AE57" s="52">
        <f t="shared" si="108"/>
        <v>83.044664154618658</v>
      </c>
      <c r="AF57" s="52">
        <f t="shared" si="108"/>
        <v>-136.85766444517776</v>
      </c>
      <c r="AG57" s="52">
        <f t="shared" si="108"/>
        <v>133.82810022250851</v>
      </c>
      <c r="AH57" s="52">
        <f t="shared" si="108"/>
        <v>90.946599009381316</v>
      </c>
      <c r="AI57" s="52">
        <f t="shared" si="108"/>
        <v>-83.455164814686214</v>
      </c>
      <c r="AJ57" s="52">
        <f t="shared" si="108"/>
        <v>-110.77931799506587</v>
      </c>
      <c r="AK57" s="52">
        <f t="shared" si="108"/>
        <v>129.20038151563858</v>
      </c>
      <c r="AL57" s="52">
        <v>-247.60039811871926</v>
      </c>
      <c r="AM57" s="68">
        <f>AM33</f>
        <v>-151.81799211250262</v>
      </c>
      <c r="AN57" s="52">
        <f>Y57+Z57</f>
        <v>21.383484425820825</v>
      </c>
      <c r="AO57" s="52">
        <f>AA57+AB57</f>
        <v>430.83485697522519</v>
      </c>
      <c r="AP57" s="52">
        <f>AC57+AD57</f>
        <v>-4.4846299185237513</v>
      </c>
      <c r="AQ57" s="52">
        <f>AE57+AF57</f>
        <v>-53.813000290559103</v>
      </c>
      <c r="AR57" s="52">
        <f>AG57+AH57</f>
        <v>224.77469923188983</v>
      </c>
      <c r="AS57" s="52">
        <f>AI57+AJ57</f>
        <v>-194.23448280975208</v>
      </c>
      <c r="AT57" s="52">
        <f>AK57+AL57</f>
        <v>-118.40001660308067</v>
      </c>
      <c r="AU57" s="52"/>
      <c r="AV57" s="30">
        <f>B57/B$53</f>
        <v>-2.2224877551222672E-3</v>
      </c>
      <c r="AW57" s="30">
        <f>C57/C$53</f>
        <v>-1.3231200867799916E-2</v>
      </c>
      <c r="AX57" s="30">
        <f>D57/D$53</f>
        <v>9.2235309055550604E-3</v>
      </c>
      <c r="AY57" s="30">
        <f>E57/E$53</f>
        <v>-2.4302856589480345E-3</v>
      </c>
      <c r="AZ57" s="30">
        <f>F57/F$53</f>
        <v>-1.07115837016228E-2</v>
      </c>
      <c r="BA57" s="30">
        <f t="shared" si="103"/>
        <v>2.1988388520830038E-3</v>
      </c>
      <c r="BB57" s="30">
        <f t="shared" si="103"/>
        <v>1.6525022956185118E-2</v>
      </c>
      <c r="BC57" s="30">
        <f t="shared" si="103"/>
        <v>-1.7107392108467743E-3</v>
      </c>
      <c r="BD57" s="30">
        <f t="shared" si="103"/>
        <v>6.5552299852391109E-4</v>
      </c>
      <c r="BE57" s="30"/>
      <c r="BF57" s="65">
        <f t="shared" si="104"/>
        <v>-2.0705968752601816E-2</v>
      </c>
      <c r="BG57" s="65">
        <f t="shared" si="104"/>
        <v>1.5662545677637151E-2</v>
      </c>
      <c r="BH57" s="65">
        <f t="shared" si="104"/>
        <v>-1.3315993589582209E-2</v>
      </c>
      <c r="BI57" s="65">
        <f t="shared" si="104"/>
        <v>2.9608062102077976E-3</v>
      </c>
      <c r="BJ57" s="65">
        <f t="shared" si="104"/>
        <v>-9.0815751481733986E-3</v>
      </c>
      <c r="BK57" s="65">
        <f t="shared" si="104"/>
        <v>-1.1943540466189808E-2</v>
      </c>
      <c r="BL57" s="65">
        <f t="shared" si="104"/>
        <v>-4.29490405181354E-3</v>
      </c>
      <c r="BM57" s="65">
        <f t="shared" si="104"/>
        <v>-1.7105563900584056E-2</v>
      </c>
      <c r="BN57" s="30">
        <f t="shared" si="104"/>
        <v>-4.0863576211621518E-2</v>
      </c>
      <c r="BO57" s="30">
        <f t="shared" si="104"/>
        <v>1.9763025103801523E-2</v>
      </c>
      <c r="BP57" s="30">
        <f t="shared" si="105"/>
        <v>2.2420351578622578E-2</v>
      </c>
      <c r="BQ57" s="30">
        <f t="shared" si="105"/>
        <v>-2.4588240921289239E-3</v>
      </c>
      <c r="BR57" s="30">
        <f t="shared" si="105"/>
        <v>5.8184512853668765E-3</v>
      </c>
      <c r="BS57" s="30">
        <f t="shared" si="105"/>
        <v>-8.4765629248475128E-4</v>
      </c>
      <c r="BT57" s="30">
        <f t="shared" si="105"/>
        <v>2.3677178668925929E-2</v>
      </c>
      <c r="BU57" s="30">
        <f t="shared" si="105"/>
        <v>3.4727479371168962E-2</v>
      </c>
      <c r="BV57" s="30">
        <f t="shared" si="105"/>
        <v>-2.2229893776792497E-3</v>
      </c>
      <c r="BW57" s="30">
        <f t="shared" si="105"/>
        <v>1.5376244398814809E-3</v>
      </c>
      <c r="BX57" s="30">
        <f t="shared" si="105"/>
        <v>8.4982924308603935E-3</v>
      </c>
      <c r="BY57" s="30">
        <f t="shared" si="105"/>
        <v>-1.6224212509485067E-2</v>
      </c>
      <c r="BZ57" s="30">
        <f t="shared" si="105"/>
        <v>1.3005899658029599E-2</v>
      </c>
      <c r="CA57" s="30">
        <f t="shared" si="105"/>
        <v>7.3377364367379124E-3</v>
      </c>
      <c r="CB57" s="30">
        <f t="shared" si="105"/>
        <v>-6.2060420640642471E-3</v>
      </c>
      <c r="CC57" s="30">
        <f t="shared" si="105"/>
        <v>-1.0593276319601889E-2</v>
      </c>
      <c r="CD57" s="30">
        <f t="shared" si="105"/>
        <v>1.345235662307594E-2</v>
      </c>
      <c r="CE57" s="30">
        <f t="shared" si="105"/>
        <v>-2.1683195873884578E-2</v>
      </c>
      <c r="CF57" s="28">
        <v>0</v>
      </c>
      <c r="CG57" s="28">
        <v>-3.5290850064484403E-7</v>
      </c>
      <c r="CH57" s="28">
        <v>0</v>
      </c>
      <c r="CI57" s="28">
        <v>0</v>
      </c>
      <c r="CJ57" s="28">
        <v>0</v>
      </c>
      <c r="CK57" s="28"/>
      <c r="CL57" s="28"/>
      <c r="CM57" s="21">
        <v>-151.81815517171259</v>
      </c>
      <c r="CN57" s="62"/>
    </row>
    <row r="58" spans="1:93" s="70" customFormat="1" ht="15.65" customHeight="1" x14ac:dyDescent="0.3">
      <c r="A58" s="117"/>
      <c r="B58" s="70">
        <f>B53-SUM(B54:B57)</f>
        <v>0</v>
      </c>
      <c r="C58" s="70">
        <f>C53-SUM(C54:C57)</f>
        <v>0.38887543247255962</v>
      </c>
      <c r="D58" s="70">
        <f>D53-SUM(D54:D57)</f>
        <v>0.18164370865451929</v>
      </c>
      <c r="E58" s="70">
        <f t="shared" ref="E58:G58" si="109">E53-SUM(E54:E57)</f>
        <v>-9.3405651568900794E-7</v>
      </c>
      <c r="F58" s="70">
        <f t="shared" si="109"/>
        <v>-3.4626866522157798</v>
      </c>
      <c r="G58" s="70">
        <f t="shared" si="109"/>
        <v>-3.4849396324716508E-3</v>
      </c>
      <c r="H58" s="70">
        <f>H53-SUM(H54:H57)</f>
        <v>-3.5726398768019862E-2</v>
      </c>
      <c r="I58" s="70">
        <f>I53-SUM(I54:I57)</f>
        <v>-1.0913936421275139E-10</v>
      </c>
      <c r="J58" s="80">
        <f t="shared" ref="J58:AI58" si="110">J53-SUM(J54:J57)</f>
        <v>-7.5669959187507629E-10</v>
      </c>
      <c r="K58" s="148">
        <f t="shared" si="110"/>
        <v>0</v>
      </c>
      <c r="L58" s="148">
        <f t="shared" si="110"/>
        <v>-1.1350493878126144E-9</v>
      </c>
      <c r="M58" s="70">
        <f t="shared" si="110"/>
        <v>-2.4582606254625716E-2</v>
      </c>
      <c r="N58" s="70">
        <f t="shared" si="110"/>
        <v>0.223677905230943</v>
      </c>
      <c r="O58" s="70">
        <f t="shared" si="110"/>
        <v>-0.14190741802349294</v>
      </c>
      <c r="P58" s="70">
        <f t="shared" si="110"/>
        <v>-5.7191918722764967E-2</v>
      </c>
      <c r="Q58" s="70">
        <f t="shared" si="110"/>
        <v>-0.16830820202449104</v>
      </c>
      <c r="R58" s="70">
        <f t="shared" si="110"/>
        <v>-3.1003108241238806</v>
      </c>
      <c r="S58" s="70">
        <f t="shared" si="110"/>
        <v>9.3220778380782576E-3</v>
      </c>
      <c r="T58" s="70">
        <f t="shared" si="110"/>
        <v>-0.20338970390457689</v>
      </c>
      <c r="U58" s="70">
        <f t="shared" si="110"/>
        <v>3.1233682320817024E-3</v>
      </c>
      <c r="V58" s="70">
        <f t="shared" si="110"/>
        <v>-3.1233683903337806E-3</v>
      </c>
      <c r="W58" s="70">
        <f t="shared" si="110"/>
        <v>3.2628219214529963E-3</v>
      </c>
      <c r="X58" s="70">
        <f t="shared" si="110"/>
        <v>-6.7477613929440849E-3</v>
      </c>
      <c r="Y58" s="70">
        <f t="shared" si="110"/>
        <v>-3.5646507967612706E-6</v>
      </c>
      <c r="Z58" s="70">
        <f t="shared" si="110"/>
        <v>-3.5475782729008642E-2</v>
      </c>
      <c r="AA58" s="70">
        <f t="shared" si="110"/>
        <v>-1.6758940182626247E-4</v>
      </c>
      <c r="AB58" s="70">
        <f t="shared" si="110"/>
        <v>-7.9461986388196237E-5</v>
      </c>
      <c r="AC58" s="70">
        <f t="shared" si="110"/>
        <v>-1.7865886202343972E-3</v>
      </c>
      <c r="AD58" s="70">
        <f t="shared" si="110"/>
        <v>1.786588639333786E-3</v>
      </c>
      <c r="AE58" s="70">
        <f t="shared" si="110"/>
        <v>2.9285729397088289E-10</v>
      </c>
      <c r="AF58" s="70">
        <f t="shared" si="110"/>
        <v>-4.2018655221909285E-10</v>
      </c>
      <c r="AG58" s="70">
        <f t="shared" si="110"/>
        <v>5.2750692702829838E-11</v>
      </c>
      <c r="AH58" s="70">
        <f t="shared" si="110"/>
        <v>-2.9103830456733704E-10</v>
      </c>
      <c r="AI58" s="70">
        <f t="shared" si="110"/>
        <v>6.1663740780204535E-10</v>
      </c>
      <c r="AJ58" s="70">
        <f>AJ53-SUM(AJ54:AJ57)</f>
        <v>-1.1386873666197062E-9</v>
      </c>
      <c r="AK58" s="70">
        <f>AK53-SUM(AK54:AK57)</f>
        <v>0</v>
      </c>
      <c r="AL58" s="70">
        <f>AL53-SUM(AL54:AL57)</f>
        <v>-3.3241770186577924E-2</v>
      </c>
      <c r="AM58" s="67">
        <f>AM53-SUM(AM54:AM57)</f>
        <v>3.3241770186577924E-2</v>
      </c>
      <c r="AV58" s="70">
        <f t="shared" ref="AV58:BD58" si="111">AV53-SUM(AV54:AV57)</f>
        <v>1.8256150369053703E-3</v>
      </c>
      <c r="AW58" s="77">
        <f t="shared" si="111"/>
        <v>8.1437623523945568E-3</v>
      </c>
      <c r="AX58" s="70">
        <f t="shared" si="111"/>
        <v>-8.0427516377239439E-3</v>
      </c>
      <c r="AY58" s="70">
        <f t="shared" si="111"/>
        <v>1.7844423849511237E-3</v>
      </c>
      <c r="AZ58" s="70">
        <f t="shared" si="111"/>
        <v>-1.786577327514971E-2</v>
      </c>
      <c r="BA58" s="70">
        <f t="shared" si="111"/>
        <v>-1.5871254377408661E-7</v>
      </c>
      <c r="BB58" s="70">
        <f t="shared" si="111"/>
        <v>-1.305518829486374E-6</v>
      </c>
      <c r="BC58" s="70">
        <f t="shared" si="111"/>
        <v>-3.1086244689504383E-15</v>
      </c>
      <c r="BD58" s="70">
        <f t="shared" si="111"/>
        <v>-1.6209256159527285E-14</v>
      </c>
      <c r="BF58" s="70">
        <f t="shared" ref="BF58:CE58" si="112">BF53-SUM(BF54:BF57)</f>
        <v>-9.0081515429218939E-6</v>
      </c>
      <c r="BG58" s="70">
        <f t="shared" si="112"/>
        <v>5.6286766383917275E-5</v>
      </c>
      <c r="BH58" s="70">
        <f t="shared" si="112"/>
        <v>-3.5508528407168782E-5</v>
      </c>
      <c r="BI58" s="70">
        <f t="shared" si="112"/>
        <v>-1.4355504766694338E-5</v>
      </c>
      <c r="BJ58" s="70">
        <f t="shared" si="112"/>
        <v>-3.6871561480023018E-5</v>
      </c>
      <c r="BK58" s="70">
        <f t="shared" si="112"/>
        <v>-6.2409491705439635E-4</v>
      </c>
      <c r="BL58" s="70">
        <f t="shared" si="112"/>
        <v>2.1420488368617541E-6</v>
      </c>
      <c r="BM58" s="70">
        <f t="shared" si="112"/>
        <v>-4.4467224304733932E-5</v>
      </c>
      <c r="BN58" s="70">
        <f t="shared" si="112"/>
        <v>6.5603704790806461E-7</v>
      </c>
      <c r="BO58" s="70">
        <f t="shared" si="112"/>
        <v>-5.0278524033053884E-7</v>
      </c>
      <c r="BP58" s="70">
        <f t="shared" si="112"/>
        <v>5.519591181890604E-7</v>
      </c>
      <c r="BQ58" s="70">
        <f t="shared" si="112"/>
        <v>-1.330102477048456E-6</v>
      </c>
      <c r="BR58" s="70">
        <f t="shared" si="112"/>
        <v>-7.4200245947508847E-10</v>
      </c>
      <c r="BS58" s="70">
        <f t="shared" si="112"/>
        <v>-4.5778131732010507E-6</v>
      </c>
      <c r="BT58" s="70">
        <f t="shared" si="112"/>
        <v>-2.2165061119849838E-8</v>
      </c>
      <c r="BU58" s="70">
        <f t="shared" si="112"/>
        <v>-1.0958613572142895E-8</v>
      </c>
      <c r="BV58" s="70">
        <f t="shared" si="112"/>
        <v>-2.3258511272494786E-7</v>
      </c>
      <c r="BW58" s="70">
        <f t="shared" si="112"/>
        <v>2.1817758821818245E-7</v>
      </c>
      <c r="BX58" s="70">
        <f t="shared" si="112"/>
        <v>2.9976021664879227E-14</v>
      </c>
      <c r="BY58" s="70">
        <f t="shared" si="112"/>
        <v>-4.9737991503207013E-14</v>
      </c>
      <c r="BZ58" s="70">
        <f t="shared" si="112"/>
        <v>5.1070259132757201E-15</v>
      </c>
      <c r="CA58" s="70">
        <f t="shared" si="112"/>
        <v>-2.3536728122053319E-14</v>
      </c>
      <c r="CB58" s="70">
        <f t="shared" si="112"/>
        <v>4.5852210917018965E-14</v>
      </c>
      <c r="CC58" s="70">
        <f t="shared" si="112"/>
        <v>-1.0880185641326534E-13</v>
      </c>
      <c r="CD58" s="70">
        <f t="shared" si="112"/>
        <v>0</v>
      </c>
      <c r="CE58" s="70">
        <f t="shared" si="112"/>
        <v>-2.9110931145659436E-6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28"/>
      <c r="CL58" s="28"/>
      <c r="CM58" s="34">
        <f>CM53-SUM(CM54:CM57)</f>
        <v>-20.816328786771919</v>
      </c>
      <c r="CN58" s="62"/>
    </row>
    <row r="59" spans="1:93" s="23" customFormat="1" ht="15" customHeight="1" x14ac:dyDescent="0.3">
      <c r="A59" s="24" t="str">
        <f>A35</f>
        <v>IVL Net Revenue (M THB)</v>
      </c>
      <c r="B59" s="52">
        <f t="shared" ref="B59" si="113">B35</f>
        <v>96858</v>
      </c>
      <c r="C59" s="52">
        <f>C35</f>
        <v>186096</v>
      </c>
      <c r="D59" s="52">
        <f t="shared" ref="D59:J59" si="114">D35</f>
        <v>210728.984</v>
      </c>
      <c r="E59" s="52">
        <f t="shared" si="114"/>
        <v>229120.448</v>
      </c>
      <c r="F59" s="52">
        <f>F35</f>
        <v>243907.21766484791</v>
      </c>
      <c r="G59" s="52">
        <f t="shared" si="114"/>
        <v>234697.94899999999</v>
      </c>
      <c r="H59" s="52">
        <f t="shared" si="114"/>
        <v>254619.53899999999</v>
      </c>
      <c r="I59" s="52">
        <f t="shared" si="114"/>
        <v>286332.272</v>
      </c>
      <c r="J59" s="83">
        <f t="shared" si="114"/>
        <v>347170.9003483</v>
      </c>
      <c r="K59" s="147">
        <f t="shared" ref="K59:K61" si="115">SUM(AF59:AI59)</f>
        <v>326151.65687900002</v>
      </c>
      <c r="L59" s="147">
        <f>SUM(AJ59:AM59)</f>
        <v>366619.67386363784</v>
      </c>
      <c r="M59" s="52">
        <v>55494</v>
      </c>
      <c r="N59" s="52">
        <v>56807.148000000001</v>
      </c>
      <c r="O59" s="52">
        <v>59181.069999999992</v>
      </c>
      <c r="P59" s="52">
        <v>57638.23000000001</v>
      </c>
      <c r="Q59" s="52">
        <v>61646.606</v>
      </c>
      <c r="R59" s="52">
        <v>64029.859889935993</v>
      </c>
      <c r="S59" s="52">
        <v>63606.215110064019</v>
      </c>
      <c r="T59" s="52">
        <v>54624.536664847896</v>
      </c>
      <c r="U59" s="52">
        <v>53660.3648109368</v>
      </c>
      <c r="V59" s="52">
        <v>61225.241189063199</v>
      </c>
      <c r="W59" s="52">
        <v>62333.540304536982</v>
      </c>
      <c r="X59" s="52">
        <v>57478.802695463004</v>
      </c>
      <c r="Y59" s="52">
        <v>57164.231830578989</v>
      </c>
      <c r="Z59" s="52">
        <v>66730.030342933402</v>
      </c>
      <c r="AA59" s="52">
        <v>65435.834507806205</v>
      </c>
      <c r="AB59" s="52">
        <v>65289.440000000002</v>
      </c>
      <c r="AC59" s="52">
        <f t="shared" ref="AC59:AJ59" si="116">AC35</f>
        <v>71650.278999999995</v>
      </c>
      <c r="AD59" s="52">
        <f t="shared" si="116"/>
        <v>71660.810000000012</v>
      </c>
      <c r="AE59" s="52">
        <f t="shared" si="116"/>
        <v>72604.546000000002</v>
      </c>
      <c r="AF59" s="52">
        <f t="shared" si="116"/>
        <v>70416.637000000017</v>
      </c>
      <c r="AG59" s="52">
        <f t="shared" si="116"/>
        <v>76143.351999999999</v>
      </c>
      <c r="AH59" s="52">
        <f t="shared" si="116"/>
        <v>83590.938999999998</v>
      </c>
      <c r="AI59" s="52">
        <f t="shared" si="116"/>
        <v>96000.728879000002</v>
      </c>
      <c r="AJ59" s="52">
        <f t="shared" si="116"/>
        <v>91435.880469299998</v>
      </c>
      <c r="AK59" s="52">
        <v>95810.211442337895</v>
      </c>
      <c r="AL59" s="52">
        <f>AL35</f>
        <v>92556.791738030253</v>
      </c>
      <c r="AM59" s="68">
        <f>AM35</f>
        <v>86816.790213969725</v>
      </c>
      <c r="AN59" s="52">
        <f>Y59+Z59</f>
        <v>123894.2621735124</v>
      </c>
      <c r="AO59" s="52">
        <f>AA59+AB59</f>
        <v>130725.2745078062</v>
      </c>
      <c r="AP59" s="52">
        <f>AC59+AD59</f>
        <v>143311.08900000001</v>
      </c>
      <c r="AQ59" s="52">
        <f>AE59+AF59</f>
        <v>143021.18300000002</v>
      </c>
      <c r="AR59" s="52">
        <f>AG59+AH59</f>
        <v>159734.291</v>
      </c>
      <c r="AS59" s="52">
        <f>AI59+AJ59</f>
        <v>187436.6093483</v>
      </c>
      <c r="AT59" s="52">
        <f>AK59+AL59</f>
        <v>188367.00318036816</v>
      </c>
      <c r="AU59" s="52"/>
      <c r="AV59" s="25">
        <f t="shared" ref="AV59:BD62" si="117">B59/B$59</f>
        <v>1</v>
      </c>
      <c r="AW59" s="25">
        <f t="shared" si="117"/>
        <v>1</v>
      </c>
      <c r="AX59" s="25">
        <f t="shared" si="117"/>
        <v>1</v>
      </c>
      <c r="AY59" s="25">
        <f t="shared" si="117"/>
        <v>1</v>
      </c>
      <c r="AZ59" s="25">
        <f t="shared" si="117"/>
        <v>1</v>
      </c>
      <c r="BA59" s="25">
        <f t="shared" si="117"/>
        <v>1</v>
      </c>
      <c r="BB59" s="25">
        <f t="shared" si="117"/>
        <v>1</v>
      </c>
      <c r="BC59" s="25">
        <f t="shared" si="117"/>
        <v>1</v>
      </c>
      <c r="BD59" s="25">
        <f t="shared" si="117"/>
        <v>1</v>
      </c>
      <c r="BE59" s="25"/>
      <c r="BF59" s="25">
        <f t="shared" ref="BF59:BU62" si="118">M59/M$59</f>
        <v>1</v>
      </c>
      <c r="BG59" s="25">
        <f t="shared" si="118"/>
        <v>1</v>
      </c>
      <c r="BH59" s="25">
        <f t="shared" si="118"/>
        <v>1</v>
      </c>
      <c r="BI59" s="25">
        <f t="shared" si="118"/>
        <v>1</v>
      </c>
      <c r="BJ59" s="25">
        <f t="shared" si="118"/>
        <v>1</v>
      </c>
      <c r="BK59" s="25">
        <f t="shared" si="118"/>
        <v>1</v>
      </c>
      <c r="BL59" s="25">
        <f t="shared" si="118"/>
        <v>1</v>
      </c>
      <c r="BM59" s="25">
        <f t="shared" si="118"/>
        <v>1</v>
      </c>
      <c r="BN59" s="25">
        <f t="shared" si="118"/>
        <v>1</v>
      </c>
      <c r="BO59" s="25">
        <f t="shared" si="118"/>
        <v>1</v>
      </c>
      <c r="BP59" s="25">
        <f t="shared" si="118"/>
        <v>1</v>
      </c>
      <c r="BQ59" s="25">
        <f t="shared" si="118"/>
        <v>1</v>
      </c>
      <c r="BR59" s="25">
        <f t="shared" si="118"/>
        <v>1</v>
      </c>
      <c r="BS59" s="25">
        <f t="shared" si="118"/>
        <v>1</v>
      </c>
      <c r="BT59" s="25">
        <f t="shared" si="118"/>
        <v>1</v>
      </c>
      <c r="BU59" s="25">
        <f t="shared" si="118"/>
        <v>1</v>
      </c>
      <c r="BV59" s="25">
        <f t="shared" ref="BP59:CE62" si="119">AC59/AC$59</f>
        <v>1</v>
      </c>
      <c r="BW59" s="25">
        <f t="shared" si="119"/>
        <v>1</v>
      </c>
      <c r="BX59" s="25">
        <f t="shared" si="119"/>
        <v>1</v>
      </c>
      <c r="BY59" s="25">
        <f t="shared" si="119"/>
        <v>1</v>
      </c>
      <c r="BZ59" s="25">
        <f t="shared" si="119"/>
        <v>1</v>
      </c>
      <c r="CA59" s="25">
        <f t="shared" si="119"/>
        <v>1</v>
      </c>
      <c r="CB59" s="25">
        <f t="shared" si="119"/>
        <v>1</v>
      </c>
      <c r="CC59" s="25">
        <f t="shared" si="119"/>
        <v>1</v>
      </c>
      <c r="CD59" s="25">
        <f t="shared" si="119"/>
        <v>1</v>
      </c>
      <c r="CE59" s="25">
        <f t="shared" si="119"/>
        <v>1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/>
      <c r="CL59" s="28"/>
      <c r="CM59" s="21">
        <f>CM35</f>
        <v>82066.032048865367</v>
      </c>
      <c r="CN59" s="62">
        <v>92556.873101740523</v>
      </c>
      <c r="CO59" s="78"/>
    </row>
    <row r="60" spans="1:93" s="23" customFormat="1" ht="15" customHeight="1" x14ac:dyDescent="0.3">
      <c r="A60" s="29" t="str">
        <f>A54</f>
        <v>High Value Add (HVA)</v>
      </c>
      <c r="B60" s="52">
        <v>6694.9385615096026</v>
      </c>
      <c r="C60" s="52">
        <v>22521.678706201565</v>
      </c>
      <c r="D60" s="52">
        <v>50086.300660164539</v>
      </c>
      <c r="E60" s="52">
        <f>'[1]Segments Analysis in USD'!E60*'[1]Historical Financials in THB'!F$8</f>
        <v>60992.581709132915</v>
      </c>
      <c r="F60" s="52">
        <f>'[1]Segments Analysis in USD'!F60*'[1]Historical Financials in THB'!G$8</f>
        <v>88694.497993106343</v>
      </c>
      <c r="G60" s="52">
        <f>'[1]Segments Analysis in USD'!G60*'[1]Historical Financials in THB'!H$8</f>
        <v>82109.51255160867</v>
      </c>
      <c r="H60" s="52">
        <f>'[1]Segments Analysis in USD'!H60*'[1]Historical Financials in THB'!I$8</f>
        <v>93005.640202109396</v>
      </c>
      <c r="I60" s="52">
        <f>'[1]Segments Analysis in USD'!I60*'[1]Historical Financials in THB'!J$8</f>
        <v>106460.82231728693</v>
      </c>
      <c r="J60" s="83">
        <f>'[1]Segments Analysis in USD'!J60*'[1]Historical Financials in THB'!K$8</f>
        <v>126518.83620907339</v>
      </c>
      <c r="K60" s="147">
        <f t="shared" si="115"/>
        <v>119986.81743119509</v>
      </c>
      <c r="L60" s="147">
        <f>SUM(AJ60:AM60)</f>
        <v>131268.1814656147</v>
      </c>
      <c r="M60" s="52">
        <v>16454.808444697941</v>
      </c>
      <c r="N60" s="52">
        <f>(('[1]Segments Analysis in USD'!N60+'[1]Segments Analysis in USD'!M60)*N$142)-M60</f>
        <v>15398.804749056781</v>
      </c>
      <c r="O60" s="52">
        <f>(('[1]Segments Analysis in USD'!M60+'[1]Segments Analysis in USD'!O60+'[1]Segments Analysis in USD'!N60)*O$142)-N60-M60</f>
        <v>15959.271962230308</v>
      </c>
      <c r="P60" s="52">
        <f>(('[1]Segments Analysis in USD'!M60+'[1]Segments Analysis in USD'!N60+'[1]Segments Analysis in USD'!P60+'[1]Segments Analysis in USD'!O60)*P$142)-O60-N60-M60</f>
        <v>20001.464341948122</v>
      </c>
      <c r="Q60" s="52">
        <v>21072.33315950925</v>
      </c>
      <c r="R60" s="52">
        <f>(('[1]Segments Analysis in USD'!R60+'[1]Segments Analysis in USD'!Q60)*R$142)-Q60</f>
        <v>23639.950454514128</v>
      </c>
      <c r="S60" s="52">
        <f>(('[1]Segments Analysis in USD'!Q60+'[1]Segments Analysis in USD'!S60+'[1]Segments Analysis in USD'!R60)*S$142)-R60-Q60</f>
        <v>22551.330401654148</v>
      </c>
      <c r="T60" s="52">
        <f>(('[1]Segments Analysis in USD'!Q60+'[1]Segments Analysis in USD'!R60+'[1]Segments Analysis in USD'!T60+'[1]Segments Analysis in USD'!S60)*T$142)-S60-R60-Q60</f>
        <v>21430.883977428832</v>
      </c>
      <c r="U60" s="52">
        <v>20124.175555604797</v>
      </c>
      <c r="V60" s="52">
        <f>(('[1]Segments Analysis in USD'!V60+'[1]Segments Analysis in USD'!U60)*V$142)-U60</f>
        <v>20456.005017477688</v>
      </c>
      <c r="W60" s="52">
        <f>(('[1]Segments Analysis in USD'!U60+'[1]Segments Analysis in USD'!W60+'[1]Segments Analysis in USD'!V60)*W$142)-V60-U60</f>
        <v>19845.91614366975</v>
      </c>
      <c r="X60" s="52">
        <f>(('[1]Segments Analysis in USD'!U60+'[1]Segments Analysis in USD'!V60+'[1]Segments Analysis in USD'!X60+'[1]Segments Analysis in USD'!W60)*X$142)-W60-V60-U60</f>
        <v>21683.430617781345</v>
      </c>
      <c r="Y60" s="52">
        <v>21070.946231617367</v>
      </c>
      <c r="Z60" s="52">
        <f>(('[1]Segments Analysis in USD'!Z60+'[1]Segments Analysis in USD'!Y60)*Z$142)-Y60</f>
        <v>24597.015729468083</v>
      </c>
      <c r="AA60" s="52">
        <f>(('[1]Segments Analysis in USD'!Y60+'[1]Segments Analysis in USD'!AA60+'[1]Segments Analysis in USD'!Z60)*AA$142)-Z60-Y60</f>
        <v>23829.88248573857</v>
      </c>
      <c r="AB60" s="52">
        <f>(('[1]Segments Analysis in USD'!Y60+'[1]Segments Analysis in USD'!Z60+'[1]Segments Analysis in USD'!AB60+'[1]Segments Analysis in USD'!AA60)*AB$142)-AA60-Z60-Y60</f>
        <v>23507.795755285384</v>
      </c>
      <c r="AC60" s="52">
        <v>26167.220698966241</v>
      </c>
      <c r="AD60" s="52">
        <f>(('[1]Segments Analysis in USD'!AD60+'[1]Segments Analysis in USD'!AC60)*AD$142)-AC60</f>
        <v>26062.004381619914</v>
      </c>
      <c r="AE60" s="52">
        <f>(('[1]Segments Analysis in USD'!AC60+'[1]Segments Analysis in USD'!AE60+'[1]Segments Analysis in USD'!AD60)*AE$142)-AD60-AC60</f>
        <v>26981.634131625189</v>
      </c>
      <c r="AF60" s="52">
        <f>(('[1]Segments Analysis in USD'!AC60+'[1]Segments Analysis in USD'!AD60+'[1]Segments Analysis in USD'!AF60+'[1]Segments Analysis in USD'!AE60)*AF$142)-AE60-AD60-AC60</f>
        <v>27249.963105075567</v>
      </c>
      <c r="AG60" s="52">
        <v>28822.484996698659</v>
      </c>
      <c r="AH60" s="52">
        <v>30805.43803732482</v>
      </c>
      <c r="AI60" s="52">
        <v>33108.931292096036</v>
      </c>
      <c r="AJ60" s="52">
        <v>33781.981882953856</v>
      </c>
      <c r="AK60" s="52">
        <v>34673.435858179233</v>
      </c>
      <c r="AL60" s="52">
        <v>32632.053396793228</v>
      </c>
      <c r="AM60" s="68">
        <v>30180.710327688386</v>
      </c>
      <c r="AN60" s="52">
        <f>Y60+Z60</f>
        <v>45667.96196108545</v>
      </c>
      <c r="AO60" s="52">
        <f>AA60+AB60</f>
        <v>47337.678241023954</v>
      </c>
      <c r="AP60" s="52">
        <f>AC60+AD60</f>
        <v>52229.225080586155</v>
      </c>
      <c r="AQ60" s="52">
        <f>AE60+AF60</f>
        <v>54231.597236700756</v>
      </c>
      <c r="AR60" s="52">
        <f>AG60+AH60</f>
        <v>59627.923034023479</v>
      </c>
      <c r="AS60" s="52">
        <f>AI60+AJ60</f>
        <v>66890.913175049893</v>
      </c>
      <c r="AT60" s="52">
        <f>AK60+AL60</f>
        <v>67305.489254972461</v>
      </c>
      <c r="AU60" s="52"/>
      <c r="AV60" s="25">
        <f t="shared" si="117"/>
        <v>6.9121172866563454E-2</v>
      </c>
      <c r="AW60" s="25">
        <f t="shared" si="117"/>
        <v>0.12102183123872391</v>
      </c>
      <c r="AX60" s="25">
        <f t="shared" si="117"/>
        <v>0.23768111870251574</v>
      </c>
      <c r="AY60" s="25">
        <f t="shared" si="117"/>
        <v>0.26620313569364579</v>
      </c>
      <c r="AZ60" s="25">
        <f t="shared" si="117"/>
        <v>0.36364031717577605</v>
      </c>
      <c r="BA60" s="25">
        <f t="shared" si="117"/>
        <v>0.34985185384644613</v>
      </c>
      <c r="BB60" s="25">
        <f t="shared" si="117"/>
        <v>0.36527298952540088</v>
      </c>
      <c r="BC60" s="25">
        <f t="shared" si="117"/>
        <v>0.3718086737959001</v>
      </c>
      <c r="BD60" s="25">
        <f t="shared" si="117"/>
        <v>0.36442811330714375</v>
      </c>
      <c r="BE60" s="25"/>
      <c r="BF60" s="25">
        <f t="shared" si="118"/>
        <v>0.29651509072508636</v>
      </c>
      <c r="BG60" s="25">
        <f t="shared" si="118"/>
        <v>0.27107160438782774</v>
      </c>
      <c r="BH60" s="25">
        <f t="shared" si="118"/>
        <v>0.26966852681491416</v>
      </c>
      <c r="BI60" s="25">
        <f t="shared" si="118"/>
        <v>0.34701732412581232</v>
      </c>
      <c r="BJ60" s="25">
        <f t="shared" si="118"/>
        <v>0.34182470904414836</v>
      </c>
      <c r="BK60" s="25">
        <f t="shared" si="118"/>
        <v>0.36920197069226729</v>
      </c>
      <c r="BL60" s="25">
        <f t="shared" si="118"/>
        <v>0.35454601979745831</v>
      </c>
      <c r="BM60" s="25">
        <f t="shared" si="118"/>
        <v>0.39233072325938984</v>
      </c>
      <c r="BN60" s="25">
        <f t="shared" si="118"/>
        <v>0.37502867575553983</v>
      </c>
      <c r="BO60" s="25">
        <f t="shared" si="118"/>
        <v>0.33411064816077507</v>
      </c>
      <c r="BP60" s="25">
        <f t="shared" si="119"/>
        <v>0.31838262429360609</v>
      </c>
      <c r="BQ60" s="25">
        <f t="shared" si="119"/>
        <v>0.37724221105762334</v>
      </c>
      <c r="BR60" s="25">
        <f t="shared" si="119"/>
        <v>0.36860368025352941</v>
      </c>
      <c r="BS60" s="25">
        <f t="shared" si="119"/>
        <v>0.36860489352486658</v>
      </c>
      <c r="BT60" s="25">
        <f t="shared" si="119"/>
        <v>0.36417175183875389</v>
      </c>
      <c r="BU60" s="25">
        <f t="shared" si="119"/>
        <v>0.3600550985777391</v>
      </c>
      <c r="BV60" s="25">
        <f t="shared" si="119"/>
        <v>0.36520751997303796</v>
      </c>
      <c r="BW60" s="25">
        <f t="shared" si="119"/>
        <v>0.3636855958175732</v>
      </c>
      <c r="BX60" s="25">
        <f t="shared" si="119"/>
        <v>0.37162458300648543</v>
      </c>
      <c r="BY60" s="25">
        <f t="shared" si="119"/>
        <v>0.38698188760527658</v>
      </c>
      <c r="BZ60" s="25">
        <f t="shared" si="119"/>
        <v>0.37852923780790027</v>
      </c>
      <c r="CA60" s="25">
        <f t="shared" si="119"/>
        <v>0.3685260436818974</v>
      </c>
      <c r="CB60" s="25">
        <f t="shared" si="119"/>
        <v>0.34488208244571528</v>
      </c>
      <c r="CC60" s="25">
        <f t="shared" si="119"/>
        <v>0.36946089116838882</v>
      </c>
      <c r="CD60" s="25">
        <f t="shared" si="119"/>
        <v>0.36189708107519397</v>
      </c>
      <c r="CE60" s="25">
        <f t="shared" si="119"/>
        <v>0.35256249470221412</v>
      </c>
      <c r="CF60" s="28">
        <v>1207.7406739755752</v>
      </c>
      <c r="CG60" s="28">
        <v>1072.5010677448663</v>
      </c>
      <c r="CH60" s="28">
        <v>819.25438602117356</v>
      </c>
      <c r="CI60" s="28">
        <v>1499.4386959096737</v>
      </c>
      <c r="CJ60" s="28">
        <v>1258.8676594303033</v>
      </c>
      <c r="CK60" s="28"/>
      <c r="CL60" s="28"/>
      <c r="CM60" s="21">
        <v>30180.710327688386</v>
      </c>
      <c r="CN60" s="62">
        <v>32508.738048882806</v>
      </c>
      <c r="CO60" s="78"/>
    </row>
    <row r="61" spans="1:93" s="23" customFormat="1" ht="15" customHeight="1" x14ac:dyDescent="0.3">
      <c r="A61" s="29" t="str">
        <f>A55</f>
        <v>Special Position (West Necessities)</v>
      </c>
      <c r="B61" s="52">
        <v>47832.547999999995</v>
      </c>
      <c r="C61" s="52">
        <v>98303.314011223905</v>
      </c>
      <c r="D61" s="52">
        <v>103659.99169073541</v>
      </c>
      <c r="E61" s="52">
        <f>'[1]Segments Analysis in USD'!E61*'[1]Historical Financials in THB'!F$8</f>
        <v>103453.93461798668</v>
      </c>
      <c r="F61" s="52">
        <f>'[1]Segments Analysis in USD'!F61*'[1]Historical Financials in THB'!G$8</f>
        <v>87900.496057845434</v>
      </c>
      <c r="G61" s="52">
        <f>'[1]Segments Analysis in USD'!G61*'[1]Historical Financials in THB'!H$8</f>
        <v>90530.073301388897</v>
      </c>
      <c r="H61" s="52">
        <f>'[1]Segments Analysis in USD'!H61*'[1]Historical Financials in THB'!I$8</f>
        <v>104874.2776491469</v>
      </c>
      <c r="I61" s="52">
        <f>'[1]Segments Analysis in USD'!I61*'[1]Historical Financials in THB'!J$8</f>
        <v>119852.75708509532</v>
      </c>
      <c r="J61" s="83">
        <f>'[1]Segments Analysis in USD'!J61*'[1]Historical Financials in THB'!K$8</f>
        <v>148611.83477661418</v>
      </c>
      <c r="K61" s="147">
        <f t="shared" si="115"/>
        <v>137671.15036918112</v>
      </c>
      <c r="L61" s="147">
        <f>SUM(AJ61:AM61)</f>
        <v>145662.42021347804</v>
      </c>
      <c r="M61" s="52">
        <v>24037.281432992841</v>
      </c>
      <c r="N61" s="52">
        <f>(('[1]Segments Analysis in USD'!N61+'[1]Segments Analysis in USD'!M61)*N$142)-M61</f>
        <v>26030.108161640554</v>
      </c>
      <c r="O61" s="52">
        <f>(('[1]Segments Analysis in USD'!M61+'[1]Segments Analysis in USD'!O61+'[1]Segments Analysis in USD'!N61)*O$142)-N61-M61</f>
        <v>26036.419931904991</v>
      </c>
      <c r="P61" s="52">
        <f>(('[1]Segments Analysis in USD'!M61+'[1]Segments Analysis in USD'!N61+'[1]Segments Analysis in USD'!P61+'[1]Segments Analysis in USD'!O61)*P$142)-O61-N61-M61</f>
        <v>20528.280854511551</v>
      </c>
      <c r="Q61" s="52">
        <v>23605.485431654251</v>
      </c>
      <c r="R61" s="52">
        <f>(('[1]Segments Analysis in USD'!R61+'[1]Segments Analysis in USD'!Q61)*R$142)-Q61</f>
        <v>23512.378493947999</v>
      </c>
      <c r="S61" s="52">
        <f>(('[1]Segments Analysis in USD'!Q61+'[1]Segments Analysis in USD'!S61+'[1]Segments Analysis in USD'!R61)*S$142)-R61-Q61</f>
        <v>23103.122996057133</v>
      </c>
      <c r="T61" s="52">
        <f>(('[1]Segments Analysis in USD'!Q61+'[1]Segments Analysis in USD'!R61+'[1]Segments Analysis in USD'!T61+'[1]Segments Analysis in USD'!S61)*T$142)-S61-R61-Q61</f>
        <v>17679.50913618605</v>
      </c>
      <c r="U61" s="52">
        <v>19456.432031220909</v>
      </c>
      <c r="V61" s="52">
        <f>(('[1]Segments Analysis in USD'!V61+'[1]Segments Analysis in USD'!U61)*V$142)-U61</f>
        <v>23343.311744721075</v>
      </c>
      <c r="W61" s="52">
        <f>(('[1]Segments Analysis in USD'!U61+'[1]Segments Analysis in USD'!W61+'[1]Segments Analysis in USD'!V61)*W$142)-V61-U61</f>
        <v>26011.181265249732</v>
      </c>
      <c r="X61" s="52">
        <f>(('[1]Segments Analysis in USD'!U61+'[1]Segments Analysis in USD'!V61+'[1]Segments Analysis in USD'!X61+'[1]Segments Analysis in USD'!W61)*X$142)-W61-V61-U61</f>
        <v>21719.164559152487</v>
      </c>
      <c r="Y61" s="52">
        <v>22453.189770074474</v>
      </c>
      <c r="Z61" s="52">
        <f>(('[1]Segments Analysis in USD'!Z61+'[1]Segments Analysis in USD'!Y61)*Z$142)-Y61</f>
        <v>26949.608150951623</v>
      </c>
      <c r="AA61" s="52">
        <f>(('[1]Segments Analysis in USD'!Y61+'[1]Segments Analysis in USD'!AA61+'[1]Segments Analysis in USD'!Z61)*AA$142)-Z61-Y61</f>
        <v>27331.196816713273</v>
      </c>
      <c r="AB61" s="52">
        <f>(('[1]Segments Analysis in USD'!Y61+'[1]Segments Analysis in USD'!Z61+'[1]Segments Analysis in USD'!AB61+'[1]Segments Analysis in USD'!AA61)*AB$142)-AA61-Z61-Y61</f>
        <v>28140.282911407528</v>
      </c>
      <c r="AC61" s="52">
        <v>29784.197565415256</v>
      </c>
      <c r="AD61" s="52">
        <f>(('[1]Segments Analysis in USD'!AD61+'[1]Segments Analysis in USD'!AC61)*AD$142)-AC61</f>
        <v>31088.491415312114</v>
      </c>
      <c r="AE61" s="52">
        <f>(('[1]Segments Analysis in USD'!AC61+'[1]Segments Analysis in USD'!AE61+'[1]Segments Analysis in USD'!AD61)*AE$142)-AD61-AC61</f>
        <v>31008.146541277878</v>
      </c>
      <c r="AF61" s="52">
        <f>(('[1]Segments Analysis in USD'!AC61+'[1]Segments Analysis in USD'!AD61+'[1]Segments Analysis in USD'!AF61+'[1]Segments Analysis in USD'!AE61)*AF$142)-AE61-AD61-AC61</f>
        <v>27971.921563090073</v>
      </c>
      <c r="AG61" s="52">
        <v>31262.669044916584</v>
      </c>
      <c r="AH61" s="52">
        <v>35326.286949321722</v>
      </c>
      <c r="AI61" s="52">
        <v>43110.272811852738</v>
      </c>
      <c r="AJ61" s="52">
        <v>38912.605970523167</v>
      </c>
      <c r="AK61" s="52">
        <v>36515.674404319187</v>
      </c>
      <c r="AL61" s="52">
        <v>37312.327293096678</v>
      </c>
      <c r="AM61" s="68">
        <v>32921.812545539011</v>
      </c>
      <c r="AN61" s="52">
        <f>Y61+Z61</f>
        <v>49402.797921026096</v>
      </c>
      <c r="AO61" s="52">
        <f>AA61+AB61</f>
        <v>55471.479728120801</v>
      </c>
      <c r="AP61" s="52">
        <f>AC61+AD61</f>
        <v>60872.688980727369</v>
      </c>
      <c r="AQ61" s="52">
        <f>AE61+AF61</f>
        <v>58980.068104367951</v>
      </c>
      <c r="AR61" s="52">
        <f>AG61+AH61</f>
        <v>66588.955994238306</v>
      </c>
      <c r="AS61" s="52">
        <f>AI61+AJ61</f>
        <v>82022.878782375905</v>
      </c>
      <c r="AT61" s="52">
        <f>AK61+AL61</f>
        <v>73828.001697415864</v>
      </c>
      <c r="AU61" s="52"/>
      <c r="AV61" s="25">
        <f t="shared" si="117"/>
        <v>0.49384199549856483</v>
      </c>
      <c r="AW61" s="25">
        <f t="shared" si="117"/>
        <v>0.52823980102325629</v>
      </c>
      <c r="AX61" s="25">
        <f t="shared" si="117"/>
        <v>0.49191141020608448</v>
      </c>
      <c r="AY61" s="25">
        <f t="shared" si="117"/>
        <v>0.4515264155645623</v>
      </c>
      <c r="AZ61" s="25">
        <f t="shared" si="117"/>
        <v>0.36038497302129541</v>
      </c>
      <c r="BA61" s="25">
        <f t="shared" si="117"/>
        <v>0.38573014245381793</v>
      </c>
      <c r="BB61" s="25">
        <f t="shared" si="117"/>
        <v>0.41188621290036542</v>
      </c>
      <c r="BC61" s="25">
        <f t="shared" si="117"/>
        <v>0.41857928290072494</v>
      </c>
      <c r="BD61" s="25">
        <f t="shared" si="117"/>
        <v>0.42806535521127786</v>
      </c>
      <c r="BE61" s="25"/>
      <c r="BF61" s="25">
        <f t="shared" si="118"/>
        <v>0.43315099709865645</v>
      </c>
      <c r="BG61" s="25">
        <f t="shared" si="118"/>
        <v>0.45821888755338597</v>
      </c>
      <c r="BH61" s="25">
        <f t="shared" si="118"/>
        <v>0.43994506912269404</v>
      </c>
      <c r="BI61" s="25">
        <f t="shared" si="118"/>
        <v>0.35615737774236905</v>
      </c>
      <c r="BJ61" s="25">
        <f t="shared" si="118"/>
        <v>0.38291622139999487</v>
      </c>
      <c r="BK61" s="25">
        <f t="shared" si="118"/>
        <v>0.36720958837586959</v>
      </c>
      <c r="BL61" s="25">
        <f t="shared" si="118"/>
        <v>0.36322115623574758</v>
      </c>
      <c r="BM61" s="25">
        <f t="shared" si="118"/>
        <v>0.32365508644329072</v>
      </c>
      <c r="BN61" s="25">
        <f t="shared" si="118"/>
        <v>0.36258478860090404</v>
      </c>
      <c r="BO61" s="25">
        <f t="shared" si="118"/>
        <v>0.38126941260446912</v>
      </c>
      <c r="BP61" s="25">
        <f t="shared" si="119"/>
        <v>0.41729029248410093</v>
      </c>
      <c r="BQ61" s="25">
        <f t="shared" si="119"/>
        <v>0.37786390009245713</v>
      </c>
      <c r="BR61" s="25">
        <f t="shared" si="119"/>
        <v>0.39278389739619557</v>
      </c>
      <c r="BS61" s="25">
        <f t="shared" si="119"/>
        <v>0.40386027119206219</v>
      </c>
      <c r="BT61" s="25">
        <f t="shared" si="119"/>
        <v>0.41767934988974248</v>
      </c>
      <c r="BU61" s="25">
        <f t="shared" si="119"/>
        <v>0.43100818312130612</v>
      </c>
      <c r="BV61" s="25">
        <f t="shared" si="119"/>
        <v>0.4156885078621293</v>
      </c>
      <c r="BW61" s="25">
        <f t="shared" si="119"/>
        <v>0.4338283563263115</v>
      </c>
      <c r="BX61" s="25">
        <f t="shared" si="119"/>
        <v>0.42708271381902008</v>
      </c>
      <c r="BY61" s="25">
        <f t="shared" si="119"/>
        <v>0.39723455641725786</v>
      </c>
      <c r="BZ61" s="25">
        <f t="shared" si="119"/>
        <v>0.41057647481708692</v>
      </c>
      <c r="CA61" s="25">
        <f t="shared" si="119"/>
        <v>0.42260904557277101</v>
      </c>
      <c r="CB61" s="25">
        <f t="shared" si="119"/>
        <v>0.44906193229208946</v>
      </c>
      <c r="CC61" s="25">
        <f t="shared" si="119"/>
        <v>0.42557260640792155</v>
      </c>
      <c r="CD61" s="25">
        <f t="shared" si="119"/>
        <v>0.38112507899323089</v>
      </c>
      <c r="CE61" s="25">
        <f t="shared" si="119"/>
        <v>0.4031290042842483</v>
      </c>
      <c r="CF61" s="28">
        <v>-2305.4093240961083</v>
      </c>
      <c r="CG61" s="28">
        <v>-2076.6140525722076</v>
      </c>
      <c r="CH61" s="28">
        <v>-2038.1082772003865</v>
      </c>
      <c r="CI61" s="28">
        <v>-2743.4897409767873</v>
      </c>
      <c r="CJ61" s="28">
        <v>-2739.204918782998</v>
      </c>
      <c r="CK61" s="28"/>
      <c r="CL61" s="28"/>
      <c r="CM61" s="21">
        <v>32921.812545539025</v>
      </c>
      <c r="CN61" s="62">
        <v>39643.212526162904</v>
      </c>
      <c r="CO61" s="78"/>
    </row>
    <row r="62" spans="1:93" s="23" customFormat="1" ht="15" customHeight="1" x14ac:dyDescent="0.3">
      <c r="A62" s="29" t="str">
        <f>A56</f>
        <v>Cyclical (East Necessities)</v>
      </c>
      <c r="B62" s="52">
        <v>42330.480798490418</v>
      </c>
      <c r="C62" s="52">
        <v>65271.119505574585</v>
      </c>
      <c r="D62" s="52">
        <v>56982.692961608547</v>
      </c>
      <c r="E62" s="52">
        <f>'[1]Segments Analysis in USD'!E62*'[1]Historical Financials in THB'!F$8</f>
        <v>64673.931978648594</v>
      </c>
      <c r="F62" s="52">
        <f>'[1]Segments Analysis in USD'!F62*'[1]Historical Financials in THB'!G$8</f>
        <v>67312.018248801076</v>
      </c>
      <c r="G62" s="52">
        <f>'[1]Segments Analysis in USD'!G62*'[1]Historical Financials in THB'!H$8</f>
        <v>62058.362353776516</v>
      </c>
      <c r="H62" s="52">
        <f>'[1]Segments Analysis in USD'!H62*'[1]Historical Financials in THB'!I$8</f>
        <v>56739.667846940254</v>
      </c>
      <c r="I62" s="52">
        <f>'[1]Segments Analysis in USD'!I62*'[1]Historical Financials in THB'!J$8</f>
        <v>60018.69303116636</v>
      </c>
      <c r="J62" s="83">
        <f>'[1]Segments Analysis in USD'!J62*'[1]Historical Financials in THB'!K$8</f>
        <v>72040.229327236084</v>
      </c>
      <c r="K62" s="147">
        <f>SUM(AF62:AI62)</f>
        <v>68493.68866484832</v>
      </c>
      <c r="L62" s="147">
        <f>SUM(AJ62:AM62)</f>
        <v>89689.153842325322</v>
      </c>
      <c r="M62" s="52">
        <v>15001.895362307898</v>
      </c>
      <c r="N62" s="52">
        <f>(('[1]Segments Analysis in USD'!N62+'[1]Segments Analysis in USD'!M62)*N$142)-M62</f>
        <v>15378.250171506357</v>
      </c>
      <c r="O62" s="52">
        <f>(('[1]Segments Analysis in USD'!M62+'[1]Segments Analysis in USD'!O62+'[1]Segments Analysis in USD'!N62)*O$142)-N62-M62</f>
        <v>17185.377666544518</v>
      </c>
      <c r="P62" s="52">
        <f>(('[1]Segments Analysis in USD'!M62+'[1]Segments Analysis in USD'!N62+'[1]Segments Analysis in USD'!P62+'[1]Segments Analysis in USD'!O62)*P$142)-O62-N62-M62</f>
        <v>17108.37871257792</v>
      </c>
      <c r="Q62" s="52">
        <v>16968.781080750457</v>
      </c>
      <c r="R62" s="52">
        <f>(('[1]Segments Analysis in USD'!R62+'[1]Segments Analysis in USD'!Q62)*R$142)-Q62</f>
        <v>16877.387825551057</v>
      </c>
      <c r="S62" s="52">
        <f>(('[1]Segments Analysis in USD'!Q62+'[1]Segments Analysis in USD'!S62+'[1]Segments Analysis in USD'!R62)*S$142)-R62-Q62</f>
        <v>17951.575028756102</v>
      </c>
      <c r="T62" s="52">
        <f>(('[1]Segments Analysis in USD'!Q62+'[1]Segments Analysis in USD'!R62+'[1]Segments Analysis in USD'!T62+'[1]Segments Analysis in USD'!S62)*T$142)-S62-R62-Q62</f>
        <v>15514.274313743459</v>
      </c>
      <c r="U62" s="52">
        <v>14079.723671517266</v>
      </c>
      <c r="V62" s="52">
        <f>(('[1]Segments Analysis in USD'!V62+'[1]Segments Analysis in USD'!U62)*V$142)-U62</f>
        <v>17425.957850550127</v>
      </c>
      <c r="W62" s="52">
        <f>(('[1]Segments Analysis in USD'!U62+'[1]Segments Analysis in USD'!W62+'[1]Segments Analysis in USD'!V62)*W$142)-V62-U62</f>
        <v>16476.405710286006</v>
      </c>
      <c r="X62" s="52">
        <f>(('[1]Segments Analysis in USD'!U62+'[1]Segments Analysis in USD'!V62+'[1]Segments Analysis in USD'!X62+'[1]Segments Analysis in USD'!W62)*X$142)-W62-V62-U62</f>
        <v>14076.286294356465</v>
      </c>
      <c r="Y62" s="52">
        <v>13640.095828887152</v>
      </c>
      <c r="Z62" s="52">
        <f>(('[1]Segments Analysis in USD'!Z62+'[1]Segments Analysis in USD'!Y62)*Z$142)-Y62</f>
        <v>15183.406462513682</v>
      </c>
      <c r="AA62" s="52">
        <f>(('[1]Segments Analysis in USD'!Y62+'[1]Segments Analysis in USD'!AA62+'[1]Segments Analysis in USD'!Z62)*AA$142)-Z62-Y62</f>
        <v>14274.756162970942</v>
      </c>
      <c r="AB62" s="52">
        <f>(('[1]Segments Analysis in USD'!Y62+'[1]Segments Analysis in USD'!Z62+'[1]Segments Analysis in USD'!AB62+'[1]Segments Analysis in USD'!AA62)*AB$142)-AA62-Z62-Y62</f>
        <v>13641.409392568483</v>
      </c>
      <c r="AC62" s="52">
        <v>15698.860504690538</v>
      </c>
      <c r="AD62" s="52">
        <f>(('[1]Segments Analysis in USD'!AD62+'[1]Segments Analysis in USD'!AC62)*AD$142)-AC62</f>
        <v>14510.314648931466</v>
      </c>
      <c r="AE62" s="52">
        <f>(('[1]Segments Analysis in USD'!AC62+'[1]Segments Analysis in USD'!AE62+'[1]Segments Analysis in USD'!AD62)*AE$142)-AD62-AC62</f>
        <v>14614.765953773405</v>
      </c>
      <c r="AF62" s="52">
        <f>(('[1]Segments Analysis in USD'!AC62+'[1]Segments Analysis in USD'!AD62+'[1]Segments Analysis in USD'!AF62+'[1]Segments Analysis in USD'!AE62)*AF$142)-AE62-AD62-AC62</f>
        <v>15194.751923770948</v>
      </c>
      <c r="AG62" s="52">
        <v>16058.197774616794</v>
      </c>
      <c r="AH62" s="52">
        <v>17459.214634042943</v>
      </c>
      <c r="AI62" s="52">
        <v>19781.524332417644</v>
      </c>
      <c r="AJ62" s="52">
        <v>18741.292586158703</v>
      </c>
      <c r="AK62" s="52">
        <v>24621.101179839479</v>
      </c>
      <c r="AL62" s="52">
        <v>22612.492400504147</v>
      </c>
      <c r="AM62" s="68">
        <v>23714.267675822997</v>
      </c>
      <c r="AN62" s="52">
        <f>Y62+Z62</f>
        <v>28823.502291400833</v>
      </c>
      <c r="AO62" s="52">
        <f>AA62+AB62</f>
        <v>27916.165555539425</v>
      </c>
      <c r="AP62" s="52">
        <f>AC62+AD62</f>
        <v>30209.175153622004</v>
      </c>
      <c r="AQ62" s="52">
        <f>AE62+AF62</f>
        <v>29809.517877544353</v>
      </c>
      <c r="AR62" s="52">
        <f>AG62+AH62</f>
        <v>33517.412408659737</v>
      </c>
      <c r="AS62" s="52">
        <f>AI62+AJ62</f>
        <v>38522.816918576347</v>
      </c>
      <c r="AT62" s="52">
        <f>AK62+AL62</f>
        <v>47233.59358034363</v>
      </c>
      <c r="AU62" s="52"/>
      <c r="AV62" s="25">
        <f t="shared" si="117"/>
        <v>0.43703649464670363</v>
      </c>
      <c r="AW62" s="25">
        <f t="shared" si="117"/>
        <v>0.35073897077623689</v>
      </c>
      <c r="AX62" s="25">
        <f t="shared" si="117"/>
        <v>0.27040747731981923</v>
      </c>
      <c r="AY62" s="25">
        <f t="shared" si="117"/>
        <v>0.28227045007632229</v>
      </c>
      <c r="AZ62" s="25">
        <f t="shared" si="117"/>
        <v>0.27597386782253525</v>
      </c>
      <c r="BA62" s="25">
        <f t="shared" si="117"/>
        <v>0.26441800031996238</v>
      </c>
      <c r="BB62" s="25">
        <f t="shared" si="117"/>
        <v>0.22284098097805549</v>
      </c>
      <c r="BC62" s="25">
        <f t="shared" si="117"/>
        <v>0.2096120448175201</v>
      </c>
      <c r="BD62" s="25">
        <f t="shared" si="117"/>
        <v>0.20750653137967945</v>
      </c>
      <c r="BE62" s="25"/>
      <c r="BF62" s="25">
        <f t="shared" si="118"/>
        <v>0.27033364620153344</v>
      </c>
      <c r="BG62" s="25">
        <f t="shared" si="118"/>
        <v>0.27070977355712977</v>
      </c>
      <c r="BH62" s="25">
        <f t="shared" si="118"/>
        <v>0.29038639663906923</v>
      </c>
      <c r="BI62" s="25">
        <f t="shared" si="118"/>
        <v>0.29682345749649003</v>
      </c>
      <c r="BJ62" s="25">
        <f t="shared" si="118"/>
        <v>0.27525896690485213</v>
      </c>
      <c r="BK62" s="25">
        <f t="shared" si="118"/>
        <v>0.26358620578839953</v>
      </c>
      <c r="BL62" s="25">
        <f t="shared" si="118"/>
        <v>0.28222988897693013</v>
      </c>
      <c r="BM62" s="25">
        <f t="shared" si="118"/>
        <v>0.28401658413932579</v>
      </c>
      <c r="BN62" s="25">
        <f t="shared" si="118"/>
        <v>0.2623859103665207</v>
      </c>
      <c r="BO62" s="25">
        <f t="shared" si="118"/>
        <v>0.28462048514825555</v>
      </c>
      <c r="BP62" s="25">
        <f t="shared" si="119"/>
        <v>0.26432648666815356</v>
      </c>
      <c r="BQ62" s="25">
        <f t="shared" si="119"/>
        <v>0.24489525936954762</v>
      </c>
      <c r="BR62" s="25">
        <f t="shared" si="119"/>
        <v>0.23861242235027508</v>
      </c>
      <c r="BS62" s="25">
        <f t="shared" si="119"/>
        <v>0.227534835283071</v>
      </c>
      <c r="BT62" s="25">
        <f t="shared" si="119"/>
        <v>0.21814891290594035</v>
      </c>
      <c r="BU62" s="25">
        <f t="shared" si="119"/>
        <v>0.20893745439643047</v>
      </c>
      <c r="BV62" s="25">
        <f t="shared" si="119"/>
        <v>0.21910396894184514</v>
      </c>
      <c r="BW62" s="25">
        <f t="shared" si="119"/>
        <v>0.2024860540779746</v>
      </c>
      <c r="BX62" s="25">
        <f t="shared" si="119"/>
        <v>0.20129271180586136</v>
      </c>
      <c r="BY62" s="25">
        <f t="shared" si="119"/>
        <v>0.21578355018247952</v>
      </c>
      <c r="BZ62" s="25">
        <f t="shared" si="119"/>
        <v>0.21089428496156556</v>
      </c>
      <c r="CA62" s="25">
        <f t="shared" si="119"/>
        <v>0.20886491817065175</v>
      </c>
      <c r="CB62" s="25">
        <f t="shared" si="119"/>
        <v>0.20605598065146377</v>
      </c>
      <c r="CC62" s="25">
        <f t="shared" si="119"/>
        <v>0.20496650209926259</v>
      </c>
      <c r="CD62" s="25">
        <f t="shared" si="119"/>
        <v>0.25697783993157519</v>
      </c>
      <c r="CE62" s="25">
        <f t="shared" si="119"/>
        <v>0.24430937995891014</v>
      </c>
      <c r="CF62" s="28">
        <v>1097.6686501205149</v>
      </c>
      <c r="CG62" s="28">
        <v>1004.160297111579</v>
      </c>
      <c r="CH62" s="28">
        <v>1218.8538911792057</v>
      </c>
      <c r="CI62" s="28">
        <v>1244.0510450670663</v>
      </c>
      <c r="CJ62" s="28">
        <v>1480.3372593526874</v>
      </c>
      <c r="CK62" s="28"/>
      <c r="CL62" s="28"/>
      <c r="CM62" s="21">
        <v>18963.50951071865</v>
      </c>
      <c r="CN62" s="62">
        <v>20404.922515348313</v>
      </c>
      <c r="CO62" s="78"/>
    </row>
    <row r="63" spans="1:93" s="70" customFormat="1" ht="15.65" customHeight="1" x14ac:dyDescent="0.3">
      <c r="A63" s="79"/>
      <c r="B63" s="70">
        <f>B59-SUM(B60:B62)</f>
        <v>3.2639999990351498E-2</v>
      </c>
      <c r="C63" s="70">
        <f>C59-SUM(C60:C62)</f>
        <v>-0.11222300006193109</v>
      </c>
      <c r="D63" s="70">
        <f>D59-SUM(D60:D62)</f>
        <v>-1.3125085097271949E-3</v>
      </c>
      <c r="E63" s="70">
        <f t="shared" ref="E63:G63" si="120">E59-SUM(E60:E62)</f>
        <v>-3.0576818971894681E-4</v>
      </c>
      <c r="F63" s="70">
        <f>F59-SUM(F60:F62)</f>
        <v>0.20536509505473077</v>
      </c>
      <c r="G63" s="70">
        <f t="shared" si="120"/>
        <v>7.9322591773234308E-4</v>
      </c>
      <c r="H63" s="70">
        <f>H59-SUM(H60:H62)</f>
        <v>-4.6698196558281779E-2</v>
      </c>
      <c r="I63" s="70">
        <f>I59-SUM(I60:I62)</f>
        <v>-4.335485864430666E-4</v>
      </c>
      <c r="J63" s="117">
        <f t="shared" ref="J63:AJ63" si="121">J59-SUM(J60:J62)</f>
        <v>3.5376346204429865E-5</v>
      </c>
      <c r="K63" s="146">
        <f t="shared" si="121"/>
        <v>4.1377550223842263E-4</v>
      </c>
      <c r="L63" s="146">
        <f t="shared" si="121"/>
        <v>-8.1657780217938125E-2</v>
      </c>
      <c r="M63" s="70">
        <f t="shared" si="121"/>
        <v>1.4760001315153204E-2</v>
      </c>
      <c r="N63" s="70">
        <f t="shared" si="121"/>
        <v>-1.5082203688507434E-2</v>
      </c>
      <c r="O63" s="70">
        <f t="shared" si="121"/>
        <v>4.3932017433689907E-4</v>
      </c>
      <c r="P63" s="70">
        <f t="shared" si="121"/>
        <v>0.10609096242114902</v>
      </c>
      <c r="Q63" s="70">
        <f t="shared" si="121"/>
        <v>6.3280860413215123E-3</v>
      </c>
      <c r="R63" s="70">
        <f t="shared" si="121"/>
        <v>0.14311592280864716</v>
      </c>
      <c r="S63" s="70">
        <f t="shared" si="121"/>
        <v>0.186683596635703</v>
      </c>
      <c r="T63" s="70">
        <f t="shared" si="121"/>
        <v>-0.13076251044549281</v>
      </c>
      <c r="U63" s="70">
        <f t="shared" si="121"/>
        <v>3.3552593835338484E-2</v>
      </c>
      <c r="V63" s="70">
        <f t="shared" si="121"/>
        <v>-3.3423685694287997E-2</v>
      </c>
      <c r="W63" s="70">
        <f t="shared" si="121"/>
        <v>3.7185331493674312E-2</v>
      </c>
      <c r="X63" s="70">
        <f t="shared" si="121"/>
        <v>-7.8775827292702161E-2</v>
      </c>
      <c r="Y63" s="70">
        <f t="shared" si="121"/>
        <v>0</v>
      </c>
      <c r="Z63" s="70">
        <f t="shared" si="121"/>
        <v>0</v>
      </c>
      <c r="AA63" s="70">
        <f t="shared" si="121"/>
        <v>-9.5761658303672448E-4</v>
      </c>
      <c r="AB63" s="70">
        <f t="shared" si="121"/>
        <v>-4.8059261389425956E-2</v>
      </c>
      <c r="AC63" s="70">
        <f t="shared" si="121"/>
        <v>2.3092795163393021E-4</v>
      </c>
      <c r="AD63" s="70">
        <f t="shared" si="121"/>
        <v>-4.458634793991223E-4</v>
      </c>
      <c r="AE63" s="70">
        <f t="shared" si="121"/>
        <v>-6.2667646852787584E-4</v>
      </c>
      <c r="AF63" s="70">
        <f t="shared" si="121"/>
        <v>4.0806342440191656E-4</v>
      </c>
      <c r="AG63" s="70">
        <f t="shared" si="121"/>
        <v>1.8376795924268663E-4</v>
      </c>
      <c r="AH63" s="70">
        <f t="shared" si="121"/>
        <v>-6.2068949046079069E-4</v>
      </c>
      <c r="AI63" s="70">
        <f t="shared" si="121"/>
        <v>4.4263357995077968E-4</v>
      </c>
      <c r="AJ63" s="70">
        <f t="shared" si="121"/>
        <v>2.9664282919839025E-5</v>
      </c>
      <c r="AK63" s="70">
        <f>AK59-SUM(AK60:AK62)</f>
        <v>0</v>
      </c>
      <c r="AL63" s="70">
        <f>AL59-SUM(AL60:AL62)</f>
        <v>-8.1352363791665994E-2</v>
      </c>
      <c r="AM63" s="67">
        <f>AM59-SUM(AM60:AM62)</f>
        <v>-3.3508066553622484E-4</v>
      </c>
      <c r="AV63" s="70">
        <f t="shared" ref="AV63:BD63" si="122">AV59-SUM(AV60:AV62)</f>
        <v>3.3698816803706677E-7</v>
      </c>
      <c r="AW63" s="77">
        <f t="shared" si="122"/>
        <v>-6.0303821713958428E-7</v>
      </c>
      <c r="AX63" s="70">
        <f t="shared" si="122"/>
        <v>-6.2284195578854451E-9</v>
      </c>
      <c r="AY63" s="70">
        <f t="shared" si="122"/>
        <v>-1.3345302640743739E-9</v>
      </c>
      <c r="AZ63" s="70">
        <f t="shared" si="122"/>
        <v>8.4198039340677155E-7</v>
      </c>
      <c r="BA63" s="70">
        <f t="shared" si="122"/>
        <v>3.3797735721208255E-9</v>
      </c>
      <c r="BB63" s="70">
        <f t="shared" si="122"/>
        <v>-1.8340382190729088E-7</v>
      </c>
      <c r="BC63" s="70">
        <f t="shared" si="122"/>
        <v>-1.5141450315780958E-9</v>
      </c>
      <c r="BD63" s="70">
        <f t="shared" si="122"/>
        <v>1.0189893373535597E-10</v>
      </c>
      <c r="BF63" s="70">
        <f t="shared" ref="BF63:CE63" si="123">BF59-SUM(BF60:BF62)</f>
        <v>2.6597472368994346E-7</v>
      </c>
      <c r="BG63" s="70">
        <f t="shared" si="123"/>
        <v>-2.6549834353239987E-7</v>
      </c>
      <c r="BH63" s="70">
        <f t="shared" si="123"/>
        <v>7.4233226232678362E-9</v>
      </c>
      <c r="BI63" s="70">
        <f t="shared" si="123"/>
        <v>1.8406353285982391E-6</v>
      </c>
      <c r="BJ63" s="70">
        <f t="shared" si="123"/>
        <v>1.0265100458539678E-7</v>
      </c>
      <c r="BK63" s="70">
        <f t="shared" si="123"/>
        <v>2.2351434636469492E-6</v>
      </c>
      <c r="BL63" s="70">
        <f t="shared" si="123"/>
        <v>2.9349898640340655E-6</v>
      </c>
      <c r="BM63" s="70">
        <f t="shared" si="123"/>
        <v>-2.3938420063984722E-6</v>
      </c>
      <c r="BN63" s="70">
        <f t="shared" si="123"/>
        <v>6.2527703548198588E-7</v>
      </c>
      <c r="BO63" s="70">
        <f t="shared" si="123"/>
        <v>-5.4591349973875936E-7</v>
      </c>
      <c r="BP63" s="70">
        <f t="shared" si="123"/>
        <v>5.9655413942039104E-7</v>
      </c>
      <c r="BQ63" s="70">
        <f t="shared" si="123"/>
        <v>-1.3705196282298715E-6</v>
      </c>
      <c r="BR63" s="70">
        <f t="shared" si="123"/>
        <v>0</v>
      </c>
      <c r="BS63" s="70">
        <f t="shared" si="123"/>
        <v>0</v>
      </c>
      <c r="BT63" s="70">
        <f t="shared" si="123"/>
        <v>-1.463443677351961E-8</v>
      </c>
      <c r="BU63" s="70">
        <f t="shared" si="123"/>
        <v>-7.3609547568409539E-7</v>
      </c>
      <c r="BV63" s="70">
        <f t="shared" si="123"/>
        <v>3.2229875435163535E-9</v>
      </c>
      <c r="BW63" s="70">
        <f t="shared" si="123"/>
        <v>-6.22185947207754E-9</v>
      </c>
      <c r="BX63" s="70">
        <f t="shared" si="123"/>
        <v>-8.6313669545035054E-9</v>
      </c>
      <c r="BY63" s="70">
        <f t="shared" si="123"/>
        <v>5.7949860465811298E-9</v>
      </c>
      <c r="BZ63" s="70">
        <f t="shared" si="123"/>
        <v>2.4134472198511503E-9</v>
      </c>
      <c r="CA63" s="70">
        <f t="shared" si="123"/>
        <v>-7.4253201365337418E-9</v>
      </c>
      <c r="CB63" s="70">
        <f t="shared" si="123"/>
        <v>4.610731463294826E-9</v>
      </c>
      <c r="CC63" s="70">
        <f t="shared" si="123"/>
        <v>3.2442704078761153E-10</v>
      </c>
      <c r="CD63" s="70">
        <f t="shared" si="123"/>
        <v>0</v>
      </c>
      <c r="CE63" s="70">
        <f t="shared" si="123"/>
        <v>-8.7894537270649664E-7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/>
      <c r="CL63" s="28"/>
      <c r="CM63" s="71">
        <f>CM59-SUM(CM60:CM62)</f>
        <v>-3.350806946400553E-4</v>
      </c>
      <c r="CN63" s="62"/>
    </row>
    <row r="64" spans="1:93" s="73" customFormat="1" ht="25" x14ac:dyDescent="0.5">
      <c r="A64" s="18" t="s">
        <v>56</v>
      </c>
      <c r="B64" s="19"/>
      <c r="C64" s="19"/>
      <c r="D64" s="19"/>
      <c r="E64" s="19"/>
      <c r="F64" s="19"/>
      <c r="G64" s="19"/>
      <c r="H64" s="19"/>
      <c r="I64" s="19"/>
      <c r="J64" s="134"/>
      <c r="K64" s="147"/>
      <c r="L64" s="147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68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28"/>
      <c r="CL64" s="28"/>
      <c r="CM64" s="21"/>
      <c r="CN64" s="62"/>
    </row>
    <row r="65" spans="1:92" s="23" customFormat="1" ht="15" customHeight="1" x14ac:dyDescent="0.3">
      <c r="A65" s="24" t="s">
        <v>46</v>
      </c>
      <c r="B65" s="35">
        <v>3.1855025630235287</v>
      </c>
      <c r="C65" s="35">
        <v>4.3613119999999999</v>
      </c>
      <c r="D65" s="35">
        <v>5.2548755522423596</v>
      </c>
      <c r="E65" s="35">
        <v>5.8039158392465975</v>
      </c>
      <c r="F65" s="35">
        <f t="shared" ref="F65:F68" si="124">SUM(Q65:T65)</f>
        <v>6.24941747</v>
      </c>
      <c r="G65" s="35">
        <f t="shared" ref="G65:G68" si="125">SUM(U65:X65)</f>
        <v>7.0235972752636489</v>
      </c>
      <c r="H65" s="35">
        <f t="shared" ref="H65:H68" si="126">SUM(Y65:AB65)</f>
        <v>8.7289266655100466</v>
      </c>
      <c r="I65" s="35">
        <f t="shared" ref="I65:I68" si="127">SUM(AC65:AF65)</f>
        <v>9.1032677084520266</v>
      </c>
      <c r="J65" s="36">
        <f t="shared" ref="J65:J68" si="128">SUM(AG65:AJ65)</f>
        <v>10.419398600419296</v>
      </c>
      <c r="K65" s="142">
        <f>K16</f>
        <v>9.9069598280693434</v>
      </c>
      <c r="L65" s="142">
        <f t="shared" ref="L65" si="129">L16</f>
        <v>12.277152947344794</v>
      </c>
      <c r="M65" s="35">
        <v>1.4233449846048198</v>
      </c>
      <c r="N65" s="35">
        <v>1.445737068888586</v>
      </c>
      <c r="O65" s="35">
        <v>1.4709999588757243</v>
      </c>
      <c r="P65" s="35">
        <v>1.4638338268774662</v>
      </c>
      <c r="Q65" s="35">
        <v>1.5054495400000001</v>
      </c>
      <c r="R65" s="35">
        <v>1.58684508</v>
      </c>
      <c r="S65" s="35">
        <v>1.6325157000000001</v>
      </c>
      <c r="T65" s="35">
        <v>1.5246071499999998</v>
      </c>
      <c r="U65" s="35">
        <v>1.6267209389142077</v>
      </c>
      <c r="V65" s="35">
        <v>1.8145852072488728</v>
      </c>
      <c r="W65" s="35">
        <v>1.8015288626199988</v>
      </c>
      <c r="X65" s="35">
        <v>1.7807622664805691</v>
      </c>
      <c r="Y65" s="35">
        <v>1.7647709200019872</v>
      </c>
      <c r="Z65" s="35">
        <v>2.3193589555325862</v>
      </c>
      <c r="AA65" s="35">
        <v>2.3795751199698389</v>
      </c>
      <c r="AB65" s="35">
        <v>2.2652216700056336</v>
      </c>
      <c r="AC65" s="35">
        <f t="shared" ref="AC65:AE65" si="130">AC43</f>
        <v>2.1881375496729887</v>
      </c>
      <c r="AD65" s="35">
        <f t="shared" si="130"/>
        <v>2.2228976203174389</v>
      </c>
      <c r="AE65" s="35">
        <f t="shared" si="130"/>
        <v>2.3866285300104808</v>
      </c>
      <c r="AF65" s="35">
        <f>AF16</f>
        <v>2.3056040084511196</v>
      </c>
      <c r="AG65" s="35">
        <f t="shared" ref="AG65:AM65" si="131">AG43</f>
        <v>2.325123570352289</v>
      </c>
      <c r="AH65" s="35">
        <f t="shared" si="131"/>
        <v>2.5462493404533282</v>
      </c>
      <c r="AI65" s="35">
        <f t="shared" si="131"/>
        <v>2.7299829088126062</v>
      </c>
      <c r="AJ65" s="35">
        <f t="shared" si="131"/>
        <v>2.8180427808010728</v>
      </c>
      <c r="AK65" s="35">
        <f t="shared" si="131"/>
        <v>2.9662154634429303</v>
      </c>
      <c r="AL65" s="35">
        <f t="shared" si="131"/>
        <v>3.1478780257755492</v>
      </c>
      <c r="AM65" s="38">
        <f t="shared" si="131"/>
        <v>3.3450166773252423</v>
      </c>
      <c r="AN65" s="35">
        <f>Y65+Z65</f>
        <v>4.0841298755345736</v>
      </c>
      <c r="AO65" s="35">
        <f>AA65+AB65</f>
        <v>4.644796789975473</v>
      </c>
      <c r="AP65" s="35">
        <f>AC65+AD65</f>
        <v>4.4110351699904271</v>
      </c>
      <c r="AQ65" s="35">
        <f>AE65+AF65</f>
        <v>4.6922325384616004</v>
      </c>
      <c r="AR65" s="35">
        <f>AG65+AH65</f>
        <v>4.8713729108056167</v>
      </c>
      <c r="AS65" s="35">
        <f>AI65+AJ65</f>
        <v>5.548025689613679</v>
      </c>
      <c r="AT65" s="35">
        <f>AK65+AL65</f>
        <v>6.1140934892184795</v>
      </c>
      <c r="AU65" s="35"/>
      <c r="AV65" s="25">
        <f t="shared" ref="AV65:BD68" si="132">B65/B$65</f>
        <v>1</v>
      </c>
      <c r="AW65" s="25">
        <f t="shared" si="132"/>
        <v>1</v>
      </c>
      <c r="AX65" s="25">
        <f t="shared" si="132"/>
        <v>1</v>
      </c>
      <c r="AY65" s="25">
        <f t="shared" si="132"/>
        <v>1</v>
      </c>
      <c r="AZ65" s="25">
        <f t="shared" si="132"/>
        <v>1</v>
      </c>
      <c r="BA65" s="25">
        <f t="shared" si="132"/>
        <v>1</v>
      </c>
      <c r="BB65" s="25">
        <f t="shared" si="132"/>
        <v>1</v>
      </c>
      <c r="BC65" s="25">
        <f t="shared" si="132"/>
        <v>1</v>
      </c>
      <c r="BD65" s="25">
        <f t="shared" si="132"/>
        <v>1</v>
      </c>
      <c r="BE65" s="25"/>
      <c r="BF65" s="25">
        <f t="shared" ref="BF65:BU68" si="133">M65/M$65</f>
        <v>1</v>
      </c>
      <c r="BG65" s="25">
        <f t="shared" si="133"/>
        <v>1</v>
      </c>
      <c r="BH65" s="25">
        <f t="shared" si="133"/>
        <v>1</v>
      </c>
      <c r="BI65" s="25">
        <f t="shared" si="133"/>
        <v>1</v>
      </c>
      <c r="BJ65" s="25">
        <f t="shared" si="133"/>
        <v>1</v>
      </c>
      <c r="BK65" s="25">
        <f t="shared" si="133"/>
        <v>1</v>
      </c>
      <c r="BL65" s="25">
        <f t="shared" si="133"/>
        <v>1</v>
      </c>
      <c r="BM65" s="25">
        <f t="shared" si="133"/>
        <v>1</v>
      </c>
      <c r="BN65" s="25">
        <f t="shared" si="133"/>
        <v>1</v>
      </c>
      <c r="BO65" s="25">
        <f t="shared" si="133"/>
        <v>1</v>
      </c>
      <c r="BP65" s="25">
        <f t="shared" si="133"/>
        <v>1</v>
      </c>
      <c r="BQ65" s="25">
        <f t="shared" si="133"/>
        <v>1</v>
      </c>
      <c r="BR65" s="25">
        <f t="shared" si="133"/>
        <v>1</v>
      </c>
      <c r="BS65" s="25">
        <f t="shared" si="133"/>
        <v>1</v>
      </c>
      <c r="BT65" s="25">
        <f t="shared" si="133"/>
        <v>1</v>
      </c>
      <c r="BU65" s="25">
        <f t="shared" si="133"/>
        <v>1</v>
      </c>
      <c r="BV65" s="25">
        <f t="shared" ref="BP65:CE68" si="134">AC65/AC$65</f>
        <v>1</v>
      </c>
      <c r="BW65" s="25">
        <f t="shared" si="134"/>
        <v>1</v>
      </c>
      <c r="BX65" s="25">
        <f t="shared" si="134"/>
        <v>1</v>
      </c>
      <c r="BY65" s="25">
        <f t="shared" si="134"/>
        <v>1</v>
      </c>
      <c r="BZ65" s="25">
        <f t="shared" si="134"/>
        <v>1</v>
      </c>
      <c r="CA65" s="25">
        <f t="shared" si="134"/>
        <v>1</v>
      </c>
      <c r="CB65" s="25">
        <f t="shared" si="134"/>
        <v>1</v>
      </c>
      <c r="CC65" s="25">
        <f t="shared" si="134"/>
        <v>1</v>
      </c>
      <c r="CD65" s="25">
        <f t="shared" si="134"/>
        <v>1</v>
      </c>
      <c r="CE65" s="25">
        <f t="shared" si="134"/>
        <v>1</v>
      </c>
      <c r="CF65" s="28">
        <v>0</v>
      </c>
      <c r="CG65" s="28">
        <v>0</v>
      </c>
      <c r="CH65" s="28">
        <v>0</v>
      </c>
      <c r="CI65" s="28">
        <v>0</v>
      </c>
      <c r="CJ65" s="28">
        <v>0</v>
      </c>
      <c r="CK65" s="28"/>
      <c r="CL65" s="28"/>
      <c r="CM65" s="37">
        <f>CM43</f>
        <v>3.2194926773252437</v>
      </c>
      <c r="CN65" s="62"/>
    </row>
    <row r="66" spans="1:92" s="23" customFormat="1" ht="15" customHeight="1" x14ac:dyDescent="0.3">
      <c r="A66" s="29" t="s">
        <v>57</v>
      </c>
      <c r="B66" s="35">
        <v>0.46029573113852856</v>
      </c>
      <c r="C66" s="35">
        <v>1.174436</v>
      </c>
      <c r="D66" s="35">
        <v>1.6888069319522587</v>
      </c>
      <c r="E66" s="35">
        <v>1.772996346497558</v>
      </c>
      <c r="F66" s="35">
        <f t="shared" si="124"/>
        <v>1.9207491399999999</v>
      </c>
      <c r="G66" s="35">
        <f t="shared" si="125"/>
        <v>2.1458916724132893</v>
      </c>
      <c r="H66" s="35">
        <f t="shared" si="126"/>
        <v>3.0493235131890852</v>
      </c>
      <c r="I66" s="35">
        <f t="shared" si="127"/>
        <v>3.4116257132950554</v>
      </c>
      <c r="J66" s="36">
        <f t="shared" si="128"/>
        <v>3.7435861070546577</v>
      </c>
      <c r="K66" s="142">
        <f t="shared" ref="K66:K68" si="135">SUM(AF66:AI66)</f>
        <v>3.6669499586101164</v>
      </c>
      <c r="L66" s="142">
        <f>SUM(AJ66:AM66)</f>
        <v>3.8384566881723479</v>
      </c>
      <c r="M66" s="31">
        <v>0.44298985516409839</v>
      </c>
      <c r="N66" s="31">
        <v>0.41805369665570591</v>
      </c>
      <c r="O66" s="31">
        <v>0.45316756547058701</v>
      </c>
      <c r="P66" s="31">
        <v>0.45878522920716691</v>
      </c>
      <c r="Q66" s="31">
        <v>0.48079981999999993</v>
      </c>
      <c r="R66" s="31">
        <v>0.49165159000000008</v>
      </c>
      <c r="S66" s="31">
        <v>0.47684268000000007</v>
      </c>
      <c r="T66" s="31">
        <v>0.47145504999999999</v>
      </c>
      <c r="U66" s="31">
        <v>0.44936600292292417</v>
      </c>
      <c r="V66" s="31">
        <v>0.54475976643965773</v>
      </c>
      <c r="W66" s="31">
        <v>0.590758299657824</v>
      </c>
      <c r="X66" s="31">
        <v>0.56100760339288325</v>
      </c>
      <c r="Y66" s="31">
        <v>0.47412114692518009</v>
      </c>
      <c r="Z66" s="31">
        <v>0.8199406311859303</v>
      </c>
      <c r="AA66" s="31">
        <v>0.88362510292347474</v>
      </c>
      <c r="AB66" s="31">
        <v>0.87163663215450016</v>
      </c>
      <c r="AC66" s="31">
        <v>0.78971824272550162</v>
      </c>
      <c r="AD66" s="31">
        <v>0.83558928321109838</v>
      </c>
      <c r="AE66" s="31">
        <v>0.92415438631706881</v>
      </c>
      <c r="AF66" s="31">
        <v>0.8621638010413869</v>
      </c>
      <c r="AG66" s="31">
        <v>0.83343678373028851</v>
      </c>
      <c r="AH66" s="31">
        <v>0.9370477739694183</v>
      </c>
      <c r="AI66" s="31">
        <v>1.034301599869023</v>
      </c>
      <c r="AJ66" s="31">
        <v>0.93879994948592815</v>
      </c>
      <c r="AK66" s="31">
        <v>0.86929017746765214</v>
      </c>
      <c r="AL66" s="31">
        <v>0.94213931842876386</v>
      </c>
      <c r="AM66" s="32">
        <v>1.0882272427900035</v>
      </c>
      <c r="AN66" s="35">
        <f>Y66+Z66</f>
        <v>1.2940617781111103</v>
      </c>
      <c r="AO66" s="35">
        <f>AA66+AB66</f>
        <v>1.7552617350779749</v>
      </c>
      <c r="AP66" s="35">
        <f>AC66+AD66</f>
        <v>1.6253075259365999</v>
      </c>
      <c r="AQ66" s="35">
        <f>AE66+AF66</f>
        <v>1.7863181873584557</v>
      </c>
      <c r="AR66" s="35">
        <f>AG66+AH66</f>
        <v>1.7704845576997068</v>
      </c>
      <c r="AS66" s="35">
        <f>AI66+AJ66</f>
        <v>1.9731015493549511</v>
      </c>
      <c r="AT66" s="35">
        <f>AK66+AL66</f>
        <v>1.8114294958964159</v>
      </c>
      <c r="AU66" s="35"/>
      <c r="AV66" s="25">
        <f t="shared" si="132"/>
        <v>0.14449705251583209</v>
      </c>
      <c r="AW66" s="25">
        <f t="shared" si="132"/>
        <v>0.26928502248864561</v>
      </c>
      <c r="AX66" s="25">
        <f t="shared" si="132"/>
        <v>0.32137905363555402</v>
      </c>
      <c r="AY66" s="25">
        <f t="shared" si="132"/>
        <v>0.30548278017892649</v>
      </c>
      <c r="AZ66" s="25">
        <f t="shared" si="132"/>
        <v>0.30734850875628889</v>
      </c>
      <c r="BA66" s="25">
        <f t="shared" si="132"/>
        <v>0.30552601299776799</v>
      </c>
      <c r="BB66" s="25">
        <f t="shared" si="132"/>
        <v>0.34933544867980715</v>
      </c>
      <c r="BC66" s="25">
        <f t="shared" si="132"/>
        <v>0.37476934904677084</v>
      </c>
      <c r="BD66" s="25">
        <f t="shared" si="132"/>
        <v>0.35929003684569749</v>
      </c>
      <c r="BE66" s="25"/>
      <c r="BF66" s="25">
        <f t="shared" si="133"/>
        <v>0.31123154256737762</v>
      </c>
      <c r="BG66" s="25">
        <f t="shared" si="133"/>
        <v>0.28916301978553111</v>
      </c>
      <c r="BH66" s="25">
        <f t="shared" si="133"/>
        <v>0.30806769418058993</v>
      </c>
      <c r="BI66" s="25">
        <f t="shared" si="133"/>
        <v>0.31341346318373514</v>
      </c>
      <c r="BJ66" s="25">
        <f t="shared" si="133"/>
        <v>0.31937292298750836</v>
      </c>
      <c r="BK66" s="25">
        <f t="shared" si="133"/>
        <v>0.30982960857149339</v>
      </c>
      <c r="BL66" s="25">
        <f t="shared" si="133"/>
        <v>0.29209071618729304</v>
      </c>
      <c r="BM66" s="25">
        <f t="shared" si="133"/>
        <v>0.30923051226671738</v>
      </c>
      <c r="BN66" s="25">
        <f t="shared" si="133"/>
        <v>0.27624037545300417</v>
      </c>
      <c r="BO66" s="25">
        <f t="shared" si="133"/>
        <v>0.30021173117881766</v>
      </c>
      <c r="BP66" s="25">
        <f t="shared" si="134"/>
        <v>0.32792053012055139</v>
      </c>
      <c r="BQ66" s="25">
        <f t="shared" si="134"/>
        <v>0.31503789919225844</v>
      </c>
      <c r="BR66" s="25">
        <f t="shared" si="134"/>
        <v>0.26865874859533961</v>
      </c>
      <c r="BS66" s="25">
        <f t="shared" si="134"/>
        <v>0.35352036787149671</v>
      </c>
      <c r="BT66" s="25">
        <f t="shared" si="134"/>
        <v>0.37133734317018524</v>
      </c>
      <c r="BU66" s="25">
        <f t="shared" si="134"/>
        <v>0.3847908766263623</v>
      </c>
      <c r="BV66" s="25">
        <f t="shared" si="134"/>
        <v>0.36090886646660897</v>
      </c>
      <c r="BW66" s="25">
        <f t="shared" si="134"/>
        <v>0.37590093019748377</v>
      </c>
      <c r="BX66" s="25">
        <f t="shared" si="134"/>
        <v>0.38722171242669695</v>
      </c>
      <c r="BY66" s="25">
        <f t="shared" si="134"/>
        <v>0.3739427056342513</v>
      </c>
      <c r="BZ66" s="25">
        <f t="shared" si="134"/>
        <v>0.35844838285477065</v>
      </c>
      <c r="CA66" s="25">
        <f t="shared" si="134"/>
        <v>0.36801100311825258</v>
      </c>
      <c r="CB66" s="25">
        <f t="shared" si="134"/>
        <v>0.3788674267997113</v>
      </c>
      <c r="CC66" s="25">
        <f t="shared" si="134"/>
        <v>0.33313899841472938</v>
      </c>
      <c r="CD66" s="25">
        <f t="shared" si="134"/>
        <v>0.29306373329287894</v>
      </c>
      <c r="CE66" s="25">
        <f t="shared" si="134"/>
        <v>0.29929346395073458</v>
      </c>
      <c r="CF66" s="28">
        <v>0</v>
      </c>
      <c r="CG66" s="28">
        <v>1.000000000139778E-6</v>
      </c>
      <c r="CH66" s="28">
        <v>0</v>
      </c>
      <c r="CI66" s="28">
        <v>0</v>
      </c>
      <c r="CJ66" s="28">
        <v>0</v>
      </c>
      <c r="CK66" s="28"/>
      <c r="CL66" s="28"/>
      <c r="CM66" s="34">
        <v>1.0882272427900037</v>
      </c>
      <c r="CN66" s="62"/>
    </row>
    <row r="67" spans="1:92" s="23" customFormat="1" ht="15" customHeight="1" x14ac:dyDescent="0.3">
      <c r="A67" s="29" t="s">
        <v>58</v>
      </c>
      <c r="B67" s="35">
        <v>0.91763152000000003</v>
      </c>
      <c r="C67" s="35">
        <v>1.0745709999999999</v>
      </c>
      <c r="D67" s="35">
        <v>1.2979173331600999</v>
      </c>
      <c r="E67" s="35">
        <v>1.3961869290090385</v>
      </c>
      <c r="F67" s="35">
        <f t="shared" si="124"/>
        <v>1.5591653699999999</v>
      </c>
      <c r="G67" s="35">
        <f t="shared" si="125"/>
        <v>1.9024492092872587</v>
      </c>
      <c r="H67" s="35">
        <f t="shared" si="126"/>
        <v>2.4561609525352943</v>
      </c>
      <c r="I67" s="35">
        <f t="shared" si="127"/>
        <v>2.6170312404428029</v>
      </c>
      <c r="J67" s="36">
        <f>SUM(AG67:AJ67)</f>
        <v>3.1863289079866361</v>
      </c>
      <c r="K67" s="142">
        <f t="shared" si="135"/>
        <v>2.979673508742803</v>
      </c>
      <c r="L67" s="142">
        <f>SUM(AJ67:AM67)</f>
        <v>3.6987910321589421</v>
      </c>
      <c r="M67" s="31">
        <v>0.35554801000000003</v>
      </c>
      <c r="N67" s="31">
        <v>0.37181363900000003</v>
      </c>
      <c r="O67" s="31">
        <v>0.33654970879903817</v>
      </c>
      <c r="P67" s="31">
        <v>0.33227557121000006</v>
      </c>
      <c r="Q67" s="31">
        <v>0.36910486999999992</v>
      </c>
      <c r="R67" s="31">
        <v>0.38761976000000004</v>
      </c>
      <c r="S67" s="31">
        <v>0.43837777</v>
      </c>
      <c r="T67" s="31">
        <v>0.36406297000000004</v>
      </c>
      <c r="U67" s="31">
        <v>0.46395407509070796</v>
      </c>
      <c r="V67" s="31">
        <v>0.50574404401369033</v>
      </c>
      <c r="W67" s="31">
        <v>0.46465859563908468</v>
      </c>
      <c r="X67" s="31">
        <v>0.46809249454377566</v>
      </c>
      <c r="Y67" s="31">
        <v>0.49200840939647383</v>
      </c>
      <c r="Z67" s="31">
        <v>0.66443073550098952</v>
      </c>
      <c r="AA67" s="31">
        <v>0.66201086247983076</v>
      </c>
      <c r="AB67" s="31">
        <v>0.63771094515800009</v>
      </c>
      <c r="AC67" s="31">
        <v>0.63744059037702994</v>
      </c>
      <c r="AD67" s="31">
        <v>0.5976840547528276</v>
      </c>
      <c r="AE67" s="31">
        <v>0.70411851443673346</v>
      </c>
      <c r="AF67" s="31">
        <v>0.67778808087621212</v>
      </c>
      <c r="AG67" s="31">
        <v>0.69689273900908333</v>
      </c>
      <c r="AH67" s="31">
        <v>0.76343120093515693</v>
      </c>
      <c r="AI67" s="31">
        <v>0.84156148792235053</v>
      </c>
      <c r="AJ67" s="31">
        <v>0.88444348012004559</v>
      </c>
      <c r="AK67" s="31">
        <v>0.91022397513227848</v>
      </c>
      <c r="AL67" s="31">
        <v>1.0155295139877205</v>
      </c>
      <c r="AM67" s="32">
        <v>0.88859406291889753</v>
      </c>
      <c r="AN67" s="35">
        <f>Y67+Z67</f>
        <v>1.1564391448974634</v>
      </c>
      <c r="AO67" s="35">
        <f>AA67+AB67</f>
        <v>1.2997218076378307</v>
      </c>
      <c r="AP67" s="35">
        <f>AC67+AD67</f>
        <v>1.2351246451298574</v>
      </c>
      <c r="AQ67" s="35">
        <f>AE67+AF67</f>
        <v>1.3819065953129455</v>
      </c>
      <c r="AR67" s="35">
        <f>AG67+AH67</f>
        <v>1.4603239399442403</v>
      </c>
      <c r="AS67" s="35">
        <f>AI67+AJ67</f>
        <v>1.7260049680423961</v>
      </c>
      <c r="AT67" s="35">
        <f>AK67+AL67</f>
        <v>1.925753489119999</v>
      </c>
      <c r="AU67" s="35"/>
      <c r="AV67" s="25">
        <f t="shared" si="132"/>
        <v>0.28806491341480117</v>
      </c>
      <c r="AW67" s="25">
        <f t="shared" si="132"/>
        <v>0.24638709635999442</v>
      </c>
      <c r="AX67" s="25">
        <f t="shared" si="132"/>
        <v>0.24699297257501235</v>
      </c>
      <c r="AY67" s="25">
        <f t="shared" si="132"/>
        <v>0.24055947185999799</v>
      </c>
      <c r="AZ67" s="25">
        <f t="shared" si="132"/>
        <v>0.24948971283878718</v>
      </c>
      <c r="BA67" s="25">
        <f t="shared" si="132"/>
        <v>0.27086536068739014</v>
      </c>
      <c r="BB67" s="25">
        <f t="shared" si="132"/>
        <v>0.28138178342592096</v>
      </c>
      <c r="BC67" s="25">
        <f t="shared" si="132"/>
        <v>0.28748261879775239</v>
      </c>
      <c r="BD67" s="25">
        <f t="shared" si="132"/>
        <v>0.30580737240040057</v>
      </c>
      <c r="BE67" s="25"/>
      <c r="BF67" s="25">
        <f t="shared" si="133"/>
        <v>0.24979749382312613</v>
      </c>
      <c r="BG67" s="25">
        <f t="shared" si="133"/>
        <v>0.25717929421691643</v>
      </c>
      <c r="BH67" s="25">
        <f t="shared" si="133"/>
        <v>0.22878974725210796</v>
      </c>
      <c r="BI67" s="25">
        <f t="shared" si="133"/>
        <v>0.22698995275903949</v>
      </c>
      <c r="BJ67" s="25">
        <f t="shared" si="133"/>
        <v>0.24517917086746055</v>
      </c>
      <c r="BK67" s="25">
        <f t="shared" si="133"/>
        <v>0.24427070095588665</v>
      </c>
      <c r="BL67" s="25">
        <f t="shared" si="133"/>
        <v>0.26852897647477447</v>
      </c>
      <c r="BM67" s="25">
        <f t="shared" si="133"/>
        <v>0.23879133060605159</v>
      </c>
      <c r="BN67" s="25">
        <f t="shared" si="133"/>
        <v>0.28520815340361005</v>
      </c>
      <c r="BO67" s="25">
        <f t="shared" si="133"/>
        <v>0.27871055158686014</v>
      </c>
      <c r="BP67" s="25">
        <f t="shared" si="134"/>
        <v>0.25792459131813328</v>
      </c>
      <c r="BQ67" s="25">
        <f t="shared" si="134"/>
        <v>0.26286074416260846</v>
      </c>
      <c r="BR67" s="25">
        <f t="shared" si="134"/>
        <v>0.27879449044634064</v>
      </c>
      <c r="BS67" s="25">
        <f t="shared" si="134"/>
        <v>0.28647171405532551</v>
      </c>
      <c r="BT67" s="25">
        <f t="shared" si="134"/>
        <v>0.278205490099519</v>
      </c>
      <c r="BU67" s="25">
        <f t="shared" si="134"/>
        <v>0.28152253424116946</v>
      </c>
      <c r="BV67" s="25">
        <f t="shared" si="134"/>
        <v>0.29131650817486027</v>
      </c>
      <c r="BW67" s="25">
        <f t="shared" si="134"/>
        <v>0.26887610535453982</v>
      </c>
      <c r="BX67" s="25">
        <f t="shared" si="134"/>
        <v>0.29502643816699925</v>
      </c>
      <c r="BY67" s="25">
        <f t="shared" si="134"/>
        <v>0.29397419435072158</v>
      </c>
      <c r="BZ67" s="25">
        <f t="shared" si="134"/>
        <v>0.29972288264382191</v>
      </c>
      <c r="CA67" s="25">
        <f t="shared" si="134"/>
        <v>0.29982578249749786</v>
      </c>
      <c r="CB67" s="25">
        <f t="shared" si="134"/>
        <v>0.30826621119338216</v>
      </c>
      <c r="CC67" s="25">
        <f t="shared" si="134"/>
        <v>0.31385026733647692</v>
      </c>
      <c r="CD67" s="25">
        <f t="shared" si="134"/>
        <v>0.30686374147472351</v>
      </c>
      <c r="CE67" s="25">
        <f t="shared" si="134"/>
        <v>0.32260764415658144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28"/>
      <c r="CL67" s="28"/>
      <c r="CM67" s="34">
        <v>0.88859406291889786</v>
      </c>
      <c r="CN67" s="62"/>
    </row>
    <row r="68" spans="1:92" s="23" customFormat="1" ht="15" customHeight="1" x14ac:dyDescent="0.3">
      <c r="A68" s="29" t="s">
        <v>59</v>
      </c>
      <c r="B68" s="35">
        <v>1.8075753118850002</v>
      </c>
      <c r="C68" s="35">
        <v>2.1123050000000001</v>
      </c>
      <c r="D68" s="35">
        <v>2.2681512871300002</v>
      </c>
      <c r="E68" s="35">
        <v>2.6347325637400001</v>
      </c>
      <c r="F68" s="35">
        <f t="shared" si="124"/>
        <v>2.7695026810100005</v>
      </c>
      <c r="G68" s="35">
        <f t="shared" si="125"/>
        <v>2.9752563935631002</v>
      </c>
      <c r="H68" s="35">
        <f t="shared" si="126"/>
        <v>3.2234431997856667</v>
      </c>
      <c r="I68" s="35">
        <f t="shared" si="127"/>
        <v>3.0746107547141701</v>
      </c>
      <c r="J68" s="36">
        <f t="shared" si="128"/>
        <v>3.489483585378002</v>
      </c>
      <c r="K68" s="142">
        <f t="shared" si="135"/>
        <v>3.260336360716424</v>
      </c>
      <c r="L68" s="142">
        <f>SUM(AJ68:AM68)</f>
        <v>4.7399052270135051</v>
      </c>
      <c r="M68" s="31">
        <v>0.62480711944072143</v>
      </c>
      <c r="N68" s="31">
        <v>0.65586973323288023</v>
      </c>
      <c r="O68" s="31">
        <v>0.6812826846060992</v>
      </c>
      <c r="P68" s="31">
        <v>0.67277302646029891</v>
      </c>
      <c r="Q68" s="31">
        <v>0.65554485100999993</v>
      </c>
      <c r="R68" s="31">
        <v>0.70757345000000005</v>
      </c>
      <c r="S68" s="31">
        <v>0.71729525000000005</v>
      </c>
      <c r="T68" s="31">
        <v>0.68908912999999994</v>
      </c>
      <c r="U68" s="31">
        <v>0.71340086090057542</v>
      </c>
      <c r="V68" s="31">
        <v>0.76408139679552456</v>
      </c>
      <c r="W68" s="31">
        <v>0.74611196732309004</v>
      </c>
      <c r="X68" s="31">
        <v>0.75166216854391021</v>
      </c>
      <c r="Y68" s="31">
        <v>0.79864136368033323</v>
      </c>
      <c r="Z68" s="31">
        <v>0.83498758884566671</v>
      </c>
      <c r="AA68" s="31">
        <v>0.83394015456653325</v>
      </c>
      <c r="AB68" s="31">
        <v>0.75587409269313355</v>
      </c>
      <c r="AC68" s="31">
        <v>0.76097871657045679</v>
      </c>
      <c r="AD68" s="31">
        <v>0.78962428235351345</v>
      </c>
      <c r="AE68" s="31">
        <v>0.75835562925667876</v>
      </c>
      <c r="AF68" s="31">
        <v>0.76565212653352122</v>
      </c>
      <c r="AG68" s="31">
        <v>0.79479404761291672</v>
      </c>
      <c r="AH68" s="31">
        <v>0.84577036554875329</v>
      </c>
      <c r="AI68" s="31">
        <v>0.85411982102123263</v>
      </c>
      <c r="AJ68" s="31">
        <v>0.99479935119509932</v>
      </c>
      <c r="AK68" s="31">
        <v>1.1867013108430002</v>
      </c>
      <c r="AL68" s="31">
        <v>1.1902091933590644</v>
      </c>
      <c r="AM68" s="32">
        <v>1.3681953716163415</v>
      </c>
      <c r="AN68" s="35">
        <f>Y68+Z68</f>
        <v>1.6336289525259999</v>
      </c>
      <c r="AO68" s="35">
        <f>AA68+AB68</f>
        <v>1.5898142472596668</v>
      </c>
      <c r="AP68" s="35">
        <f>AC68+AD68</f>
        <v>1.5506029989239702</v>
      </c>
      <c r="AQ68" s="35">
        <f>AE68+AF68</f>
        <v>1.5240077557901999</v>
      </c>
      <c r="AR68" s="35">
        <f>AG68+AH68</f>
        <v>1.6405644131616701</v>
      </c>
      <c r="AS68" s="35">
        <f>AI68+AJ68</f>
        <v>1.8489191722163318</v>
      </c>
      <c r="AT68" s="35">
        <f>AK68+AL68</f>
        <v>2.3769105042020646</v>
      </c>
      <c r="AU68" s="35"/>
      <c r="AV68" s="25">
        <f t="shared" si="132"/>
        <v>0.56743803406936677</v>
      </c>
      <c r="AW68" s="25">
        <f t="shared" si="132"/>
        <v>0.48432788115136</v>
      </c>
      <c r="AX68" s="25">
        <f t="shared" si="132"/>
        <v>0.43162797378943352</v>
      </c>
      <c r="AY68" s="25">
        <f t="shared" si="132"/>
        <v>0.45395774796107535</v>
      </c>
      <c r="AZ68" s="25">
        <f t="shared" si="132"/>
        <v>0.44316173376236306</v>
      </c>
      <c r="BA68" s="25">
        <f t="shared" si="132"/>
        <v>0.42360862631484181</v>
      </c>
      <c r="BB68" s="25">
        <f t="shared" si="132"/>
        <v>0.36928288245589419</v>
      </c>
      <c r="BC68" s="25">
        <f t="shared" si="132"/>
        <v>0.33774803215547694</v>
      </c>
      <c r="BD68" s="25">
        <f t="shared" si="132"/>
        <v>0.33490259075390194</v>
      </c>
      <c r="BE68" s="25"/>
      <c r="BF68" s="25">
        <f t="shared" si="133"/>
        <v>0.43897096360949628</v>
      </c>
      <c r="BG68" s="25">
        <f t="shared" si="133"/>
        <v>0.45365768599755263</v>
      </c>
      <c r="BH68" s="25">
        <f t="shared" si="133"/>
        <v>0.46314255856730213</v>
      </c>
      <c r="BI68" s="25">
        <f t="shared" si="133"/>
        <v>0.45959658405722509</v>
      </c>
      <c r="BJ68" s="25">
        <f t="shared" si="133"/>
        <v>0.43544790681592682</v>
      </c>
      <c r="BK68" s="25">
        <f t="shared" si="133"/>
        <v>0.44589951402187289</v>
      </c>
      <c r="BL68" s="25">
        <f t="shared" si="133"/>
        <v>0.43938030733793249</v>
      </c>
      <c r="BM68" s="25">
        <f t="shared" si="133"/>
        <v>0.45197815712723111</v>
      </c>
      <c r="BN68" s="25">
        <f t="shared" si="133"/>
        <v>0.43855147114338572</v>
      </c>
      <c r="BO68" s="25">
        <f t="shared" si="133"/>
        <v>0.42107771723432208</v>
      </c>
      <c r="BP68" s="25">
        <f t="shared" si="134"/>
        <v>0.41415487856131528</v>
      </c>
      <c r="BQ68" s="25">
        <f t="shared" si="134"/>
        <v>0.4221013566451331</v>
      </c>
      <c r="BR68" s="25">
        <f t="shared" si="134"/>
        <v>0.45254676095831969</v>
      </c>
      <c r="BS68" s="25">
        <f t="shared" si="134"/>
        <v>0.36000791807317789</v>
      </c>
      <c r="BT68" s="25">
        <f t="shared" si="134"/>
        <v>0.35045758697338514</v>
      </c>
      <c r="BU68" s="25">
        <f t="shared" si="134"/>
        <v>0.33368658913246829</v>
      </c>
      <c r="BV68" s="25">
        <f t="shared" si="134"/>
        <v>0.3477746253585306</v>
      </c>
      <c r="BW68" s="25">
        <f t="shared" si="134"/>
        <v>0.35522296444797663</v>
      </c>
      <c r="BX68" s="25">
        <f t="shared" si="134"/>
        <v>0.31775184940630391</v>
      </c>
      <c r="BY68" s="25">
        <f t="shared" si="134"/>
        <v>0.33208310001502739</v>
      </c>
      <c r="BZ68" s="25">
        <f t="shared" si="134"/>
        <v>0.34182873450140727</v>
      </c>
      <c r="CA68" s="25">
        <f t="shared" si="134"/>
        <v>0.33216321438424973</v>
      </c>
      <c r="CB68" s="25">
        <f t="shared" si="134"/>
        <v>0.31286636200690654</v>
      </c>
      <c r="CC68" s="25">
        <f t="shared" si="134"/>
        <v>0.35301073424879376</v>
      </c>
      <c r="CD68" s="25">
        <f t="shared" si="134"/>
        <v>0.40007252523239778</v>
      </c>
      <c r="CE68" s="25">
        <f t="shared" si="134"/>
        <v>0.37809889189268381</v>
      </c>
      <c r="CF68" s="28">
        <v>0</v>
      </c>
      <c r="CG68" s="28">
        <v>0</v>
      </c>
      <c r="CH68" s="28">
        <v>0</v>
      </c>
      <c r="CI68" s="28">
        <v>0</v>
      </c>
      <c r="CJ68" s="28">
        <v>0</v>
      </c>
      <c r="CK68" s="28"/>
      <c r="CL68" s="28"/>
      <c r="CM68" s="34">
        <v>1.1853831933590642</v>
      </c>
      <c r="CN68" s="62"/>
    </row>
    <row r="69" spans="1:92" s="61" customFormat="1" ht="15" customHeight="1" x14ac:dyDescent="0.3">
      <c r="A69" s="50"/>
      <c r="B69" s="41">
        <f>B65-SUM(B66:B68)</f>
        <v>0</v>
      </c>
      <c r="C69" s="41">
        <f>C65-SUM(C66:C68)</f>
        <v>0</v>
      </c>
      <c r="D69" s="41">
        <f>D65-SUM(D66:D68)</f>
        <v>0</v>
      </c>
      <c r="E69" s="41">
        <f t="shared" ref="E69:G69" si="136">E65-SUM(E66:E68)</f>
        <v>0</v>
      </c>
      <c r="F69" s="41">
        <f t="shared" si="136"/>
        <v>2.7898999999109719E-7</v>
      </c>
      <c r="G69" s="41">
        <f t="shared" si="136"/>
        <v>0</v>
      </c>
      <c r="H69" s="41">
        <f>H65-SUM(H66:H68)</f>
        <v>-9.9999999925159955E-7</v>
      </c>
      <c r="I69" s="41">
        <f>I65-SUM(I66:I68)</f>
        <v>0</v>
      </c>
      <c r="J69" s="80">
        <f t="shared" ref="J69:L69" si="137">J65-SUM(J66:J68)</f>
        <v>0</v>
      </c>
      <c r="K69" s="148">
        <f t="shared" si="137"/>
        <v>0</v>
      </c>
      <c r="L69" s="148">
        <f t="shared" si="137"/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/>
      <c r="Z69" s="31">
        <v>0</v>
      </c>
      <c r="AA69" s="31">
        <v>0</v>
      </c>
      <c r="AB69" s="31">
        <v>0</v>
      </c>
      <c r="AC69" s="31">
        <f t="shared" ref="AC69:AM69" si="138">AC65-SUM(AC66:AC68)</f>
        <v>0</v>
      </c>
      <c r="AD69" s="31">
        <f t="shared" si="138"/>
        <v>0</v>
      </c>
      <c r="AE69" s="31">
        <f t="shared" si="138"/>
        <v>0</v>
      </c>
      <c r="AF69" s="31">
        <f t="shared" si="138"/>
        <v>0</v>
      </c>
      <c r="AG69" s="31">
        <f t="shared" si="138"/>
        <v>0</v>
      </c>
      <c r="AH69" s="31">
        <f t="shared" si="138"/>
        <v>0</v>
      </c>
      <c r="AI69" s="31">
        <f t="shared" si="138"/>
        <v>0</v>
      </c>
      <c r="AJ69" s="31">
        <f t="shared" si="138"/>
        <v>0</v>
      </c>
      <c r="AK69" s="31">
        <f t="shared" si="138"/>
        <v>0</v>
      </c>
      <c r="AL69" s="31">
        <f t="shared" si="138"/>
        <v>0</v>
      </c>
      <c r="AM69" s="32">
        <f t="shared" si="138"/>
        <v>0</v>
      </c>
      <c r="AN69" s="41"/>
      <c r="AO69" s="41"/>
      <c r="AP69" s="41"/>
      <c r="AQ69" s="41"/>
      <c r="AR69" s="41"/>
      <c r="AS69" s="41"/>
      <c r="AT69" s="41"/>
      <c r="AU69" s="41"/>
      <c r="AV69" s="41">
        <f t="shared" ref="AV69:BD69" si="139">AV65-SUM(AV66:AV68)</f>
        <v>0</v>
      </c>
      <c r="AW69" s="41">
        <f t="shared" si="139"/>
        <v>0</v>
      </c>
      <c r="AX69" s="41">
        <f t="shared" si="139"/>
        <v>0</v>
      </c>
      <c r="AY69" s="41">
        <f t="shared" si="139"/>
        <v>0</v>
      </c>
      <c r="AZ69" s="41">
        <f t="shared" si="139"/>
        <v>4.4642560981245083E-8</v>
      </c>
      <c r="BA69" s="41">
        <f t="shared" si="139"/>
        <v>0</v>
      </c>
      <c r="BB69" s="41">
        <f t="shared" si="139"/>
        <v>-1.1456162241074708E-7</v>
      </c>
      <c r="BC69" s="41">
        <f t="shared" si="139"/>
        <v>0</v>
      </c>
      <c r="BD69" s="41">
        <f t="shared" si="139"/>
        <v>0</v>
      </c>
      <c r="BE69" s="41"/>
      <c r="BF69" s="41">
        <f t="shared" ref="BF69:CE69" si="140">BF65-SUM(BF66:BF68)</f>
        <v>0</v>
      </c>
      <c r="BG69" s="41">
        <f t="shared" si="140"/>
        <v>0</v>
      </c>
      <c r="BH69" s="41">
        <f t="shared" si="140"/>
        <v>0</v>
      </c>
      <c r="BI69" s="41">
        <f t="shared" si="140"/>
        <v>0</v>
      </c>
      <c r="BJ69" s="41">
        <f t="shared" si="140"/>
        <v>-6.7089578337231615E-10</v>
      </c>
      <c r="BK69" s="41">
        <f t="shared" si="140"/>
        <v>1.7645074712469011E-7</v>
      </c>
      <c r="BL69" s="41">
        <f t="shared" si="140"/>
        <v>0</v>
      </c>
      <c r="BM69" s="41">
        <f t="shared" si="140"/>
        <v>0</v>
      </c>
      <c r="BN69" s="41">
        <f t="shared" si="140"/>
        <v>0</v>
      </c>
      <c r="BO69" s="41">
        <f t="shared" si="140"/>
        <v>0</v>
      </c>
      <c r="BP69" s="41">
        <f t="shared" si="140"/>
        <v>0</v>
      </c>
      <c r="BQ69" s="41">
        <f t="shared" si="140"/>
        <v>0</v>
      </c>
      <c r="BR69" s="41">
        <f t="shared" si="140"/>
        <v>0</v>
      </c>
      <c r="BS69" s="41">
        <f t="shared" si="140"/>
        <v>0</v>
      </c>
      <c r="BT69" s="41">
        <f t="shared" si="140"/>
        <v>-4.2024308921639886E-7</v>
      </c>
      <c r="BU69" s="41">
        <f t="shared" si="140"/>
        <v>0</v>
      </c>
      <c r="BV69" s="41">
        <f t="shared" si="140"/>
        <v>0</v>
      </c>
      <c r="BW69" s="41">
        <f t="shared" si="140"/>
        <v>0</v>
      </c>
      <c r="BX69" s="41">
        <f t="shared" si="140"/>
        <v>0</v>
      </c>
      <c r="BY69" s="41">
        <f t="shared" si="140"/>
        <v>0</v>
      </c>
      <c r="BZ69" s="41">
        <f t="shared" si="140"/>
        <v>0</v>
      </c>
      <c r="CA69" s="41">
        <f t="shared" si="140"/>
        <v>0</v>
      </c>
      <c r="CB69" s="41">
        <f t="shared" si="140"/>
        <v>0</v>
      </c>
      <c r="CC69" s="41">
        <f t="shared" si="140"/>
        <v>0</v>
      </c>
      <c r="CD69" s="41">
        <f t="shared" si="140"/>
        <v>0</v>
      </c>
      <c r="CE69" s="41">
        <f t="shared" si="140"/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/>
      <c r="CL69" s="28"/>
      <c r="CM69" s="34">
        <f>CM65-SUM(CM66:CM68)</f>
        <v>5.7288178257278055E-2</v>
      </c>
      <c r="CN69" s="62"/>
    </row>
    <row r="70" spans="1:92" s="23" customFormat="1" ht="15" customHeight="1" x14ac:dyDescent="0.3">
      <c r="A70" s="24" t="str">
        <f>A48</f>
        <v>IVL Core EBITDA(THB/t)</v>
      </c>
      <c r="B70" s="52">
        <f t="shared" ref="B70:L73" si="141">B75/B65</f>
        <v>3955.0720138895222</v>
      </c>
      <c r="C70" s="52">
        <f t="shared" si="141"/>
        <v>3873.5169964347956</v>
      </c>
      <c r="D70" s="52">
        <f t="shared" si="141"/>
        <v>2729.0916239846747</v>
      </c>
      <c r="E70" s="52">
        <f t="shared" si="141"/>
        <v>2529.8835028686472</v>
      </c>
      <c r="F70" s="52">
        <f t="shared" si="141"/>
        <v>2953.5993924838917</v>
      </c>
      <c r="G70" s="52">
        <f t="shared" si="141"/>
        <v>3126.255043017215</v>
      </c>
      <c r="H70" s="52">
        <f>H22</f>
        <v>3135.0556653563308</v>
      </c>
      <c r="I70" s="52">
        <f>I22</f>
        <v>3743.4305196747964</v>
      </c>
      <c r="J70" s="83">
        <f t="shared" ref="J70:L70" si="142">J22</f>
        <v>4471.3796094335839</v>
      </c>
      <c r="K70" s="147">
        <f t="shared" si="142"/>
        <v>4498.5514666326117</v>
      </c>
      <c r="L70" s="147">
        <f t="shared" si="142"/>
        <v>3264.0961693659979</v>
      </c>
      <c r="M70" s="52">
        <v>1917.2646545672476</v>
      </c>
      <c r="N70" s="52">
        <v>2748.7008119094035</v>
      </c>
      <c r="O70" s="52">
        <v>2716.8131057790183</v>
      </c>
      <c r="P70" s="52">
        <v>2721.6007776459019</v>
      </c>
      <c r="Q70" s="52">
        <v>3032.1281143830415</v>
      </c>
      <c r="R70" s="52">
        <v>3130.5457963946023</v>
      </c>
      <c r="S70" s="52">
        <v>2665.7903415666087</v>
      </c>
      <c r="T70" s="52">
        <v>3000.0672550380546</v>
      </c>
      <c r="U70" s="52">
        <v>2926.7239821254902</v>
      </c>
      <c r="V70" s="52">
        <v>3423.4447584958066</v>
      </c>
      <c r="W70" s="52">
        <v>3281.2946835433199</v>
      </c>
      <c r="X70" s="52">
        <v>2848.8440133170229</v>
      </c>
      <c r="Y70" s="52">
        <v>2722.2209287498754</v>
      </c>
      <c r="Z70" s="52">
        <v>3341.2267861771488</v>
      </c>
      <c r="AA70" s="52">
        <v>3177.4461503868702</v>
      </c>
      <c r="AB70" s="52">
        <v>3201.0547508349632</v>
      </c>
      <c r="AC70" s="52">
        <f>AC22</f>
        <v>3510.4923522946274</v>
      </c>
      <c r="AD70" s="52">
        <f>AD22</f>
        <v>3683.7908973091876</v>
      </c>
      <c r="AE70" s="52">
        <f>AE22</f>
        <v>4094.4468116376015</v>
      </c>
      <c r="AF70" s="52">
        <f>AF22</f>
        <v>3658.649277644196</v>
      </c>
      <c r="AG70" s="52">
        <f t="shared" ref="AG70:AT70" si="143">AG22</f>
        <v>4425.4850210227505</v>
      </c>
      <c r="AH70" s="52">
        <f t="shared" si="143"/>
        <v>4867.6957489845108</v>
      </c>
      <c r="AI70" s="52">
        <f t="shared" si="143"/>
        <v>4925.8204357136719</v>
      </c>
      <c r="AJ70" s="52">
        <f t="shared" si="143"/>
        <v>3710.9132716221807</v>
      </c>
      <c r="AK70" s="52">
        <f t="shared" si="143"/>
        <v>3237.8947639775947</v>
      </c>
      <c r="AL70" s="52">
        <f t="shared" si="143"/>
        <v>3627.522791116377</v>
      </c>
      <c r="AM70" s="68">
        <f t="shared" si="143"/>
        <v>2568.8968336264147</v>
      </c>
      <c r="AN70" s="52">
        <f t="shared" si="143"/>
        <v>3073.7515662918936</v>
      </c>
      <c r="AO70" s="52">
        <f t="shared" si="143"/>
        <v>3188.9598324168228</v>
      </c>
      <c r="AP70" s="52">
        <f t="shared" si="143"/>
        <v>3597.8244429426777</v>
      </c>
      <c r="AQ70" s="52">
        <f t="shared" si="143"/>
        <v>3880.3106764370782</v>
      </c>
      <c r="AR70" s="52">
        <f t="shared" si="143"/>
        <v>4656.6269998920734</v>
      </c>
      <c r="AS70" s="52">
        <f t="shared" si="143"/>
        <v>4308.7251743271072</v>
      </c>
      <c r="AT70" s="52">
        <f t="shared" si="143"/>
        <v>3438.4971111643445</v>
      </c>
      <c r="AU70" s="52"/>
      <c r="AV70" s="25">
        <f t="shared" ref="AV70:BD73" si="144">B70/B$70</f>
        <v>1</v>
      </c>
      <c r="AW70" s="25">
        <f t="shared" si="144"/>
        <v>1</v>
      </c>
      <c r="AX70" s="25">
        <f t="shared" si="144"/>
        <v>1</v>
      </c>
      <c r="AY70" s="25">
        <f t="shared" si="144"/>
        <v>1</v>
      </c>
      <c r="AZ70" s="25">
        <f t="shared" si="144"/>
        <v>1</v>
      </c>
      <c r="BA70" s="25">
        <f t="shared" si="144"/>
        <v>1</v>
      </c>
      <c r="BB70" s="25">
        <f t="shared" si="144"/>
        <v>1</v>
      </c>
      <c r="BC70" s="25">
        <f t="shared" si="144"/>
        <v>1</v>
      </c>
      <c r="BD70" s="25">
        <f t="shared" si="144"/>
        <v>1</v>
      </c>
      <c r="BE70" s="25"/>
      <c r="BF70" s="25">
        <f t="shared" ref="BF70:BU73" si="145">M70/M$70</f>
        <v>1</v>
      </c>
      <c r="BG70" s="25">
        <f t="shared" si="145"/>
        <v>1</v>
      </c>
      <c r="BH70" s="25">
        <f t="shared" si="145"/>
        <v>1</v>
      </c>
      <c r="BI70" s="25">
        <f t="shared" si="145"/>
        <v>1</v>
      </c>
      <c r="BJ70" s="25">
        <f t="shared" si="145"/>
        <v>1</v>
      </c>
      <c r="BK70" s="25">
        <f t="shared" si="145"/>
        <v>1</v>
      </c>
      <c r="BL70" s="25">
        <f t="shared" si="145"/>
        <v>1</v>
      </c>
      <c r="BM70" s="25">
        <f t="shared" si="145"/>
        <v>1</v>
      </c>
      <c r="BN70" s="25">
        <f t="shared" si="145"/>
        <v>1</v>
      </c>
      <c r="BO70" s="25">
        <f t="shared" si="145"/>
        <v>1</v>
      </c>
      <c r="BP70" s="25">
        <f t="shared" si="145"/>
        <v>1</v>
      </c>
      <c r="BQ70" s="25">
        <f t="shared" si="145"/>
        <v>1</v>
      </c>
      <c r="BR70" s="25">
        <f t="shared" si="145"/>
        <v>1</v>
      </c>
      <c r="BS70" s="25">
        <f t="shared" si="145"/>
        <v>1</v>
      </c>
      <c r="BT70" s="25">
        <f t="shared" si="145"/>
        <v>1</v>
      </c>
      <c r="BU70" s="25">
        <f t="shared" si="145"/>
        <v>1</v>
      </c>
      <c r="BV70" s="25">
        <f t="shared" ref="BP70:CE73" si="146">AC70/AC$70</f>
        <v>1</v>
      </c>
      <c r="BW70" s="25">
        <f t="shared" si="146"/>
        <v>1</v>
      </c>
      <c r="BX70" s="25">
        <f t="shared" si="146"/>
        <v>1</v>
      </c>
      <c r="BY70" s="25">
        <f t="shared" si="146"/>
        <v>1</v>
      </c>
      <c r="BZ70" s="25">
        <f t="shared" si="146"/>
        <v>1</v>
      </c>
      <c r="CA70" s="25">
        <f t="shared" si="146"/>
        <v>1</v>
      </c>
      <c r="CB70" s="25">
        <f t="shared" si="146"/>
        <v>1</v>
      </c>
      <c r="CC70" s="25">
        <f t="shared" si="146"/>
        <v>1</v>
      </c>
      <c r="CD70" s="25">
        <f t="shared" si="146"/>
        <v>1</v>
      </c>
      <c r="CE70" s="25">
        <f t="shared" si="146"/>
        <v>1</v>
      </c>
      <c r="CF70" s="28">
        <v>0</v>
      </c>
      <c r="CG70" s="28">
        <v>-7.5979642133461311E-8</v>
      </c>
      <c r="CH70" s="28">
        <v>0</v>
      </c>
      <c r="CI70" s="28">
        <v>0</v>
      </c>
      <c r="CJ70" s="28">
        <v>0</v>
      </c>
      <c r="CK70" s="28"/>
      <c r="CL70" s="28"/>
      <c r="CM70" s="21">
        <f>CM22</f>
        <v>2642.5845721798564</v>
      </c>
      <c r="CN70" s="62"/>
    </row>
    <row r="71" spans="1:92" s="23" customFormat="1" ht="15" customHeight="1" x14ac:dyDescent="0.3">
      <c r="A71" s="29" t="str">
        <f>A66</f>
        <v>America</v>
      </c>
      <c r="B71" s="52">
        <f t="shared" si="141"/>
        <v>2797.3238277737346</v>
      </c>
      <c r="C71" s="52">
        <f t="shared" si="141"/>
        <v>3703.7000533606792</v>
      </c>
      <c r="D71" s="52">
        <f t="shared" si="141"/>
        <v>5184.5024072083688</v>
      </c>
      <c r="E71" s="52">
        <f t="shared" si="141"/>
        <v>4740.2678870066966</v>
      </c>
      <c r="F71" s="52">
        <f t="shared" si="141"/>
        <v>4943.6385526972481</v>
      </c>
      <c r="G71" s="52">
        <f t="shared" si="141"/>
        <v>5430.0441432278085</v>
      </c>
      <c r="H71" s="52">
        <f t="shared" si="141"/>
        <v>4024.4722972059112</v>
      </c>
      <c r="I71" s="52">
        <f t="shared" si="141"/>
        <v>4424.0586255018607</v>
      </c>
      <c r="J71" s="83">
        <f t="shared" si="141"/>
        <v>6247.1710064282643</v>
      </c>
      <c r="K71" s="147">
        <f t="shared" si="141"/>
        <v>5645.3676350022624</v>
      </c>
      <c r="L71" s="147">
        <f t="shared" si="141"/>
        <v>4800.8415788028988</v>
      </c>
      <c r="M71" s="52">
        <v>3980.908337167948</v>
      </c>
      <c r="N71" s="52">
        <v>4379.2674097193476</v>
      </c>
      <c r="O71" s="52">
        <v>5335.1001689439627</v>
      </c>
      <c r="P71" s="52">
        <v>5214.8853116619293</v>
      </c>
      <c r="Q71" s="52">
        <v>5119.3063626337162</v>
      </c>
      <c r="R71" s="52">
        <v>5054.1458153333115</v>
      </c>
      <c r="S71" s="52">
        <v>4480.040367221749</v>
      </c>
      <c r="T71" s="52">
        <v>5118.0746895600478</v>
      </c>
      <c r="U71" s="52">
        <v>5901.0851799664861</v>
      </c>
      <c r="V71" s="52">
        <v>6312.5619589222888</v>
      </c>
      <c r="W71" s="52">
        <v>5338.7192233854948</v>
      </c>
      <c r="X71" s="52">
        <v>4291.950704164522</v>
      </c>
      <c r="Y71" s="52">
        <v>3715.5956104302336</v>
      </c>
      <c r="Z71" s="52">
        <v>3988.3212913910061</v>
      </c>
      <c r="AA71" s="52">
        <v>3922.1251365471953</v>
      </c>
      <c r="AB71" s="52">
        <v>4330.2500492902118</v>
      </c>
      <c r="AC71" s="52">
        <f>AC76/AC66</f>
        <v>4673.8842671489074</v>
      </c>
      <c r="AD71" s="52">
        <f t="shared" ref="AD71:AT73" si="147">AD76/AD66</f>
        <v>3916.5068808328874</v>
      </c>
      <c r="AE71" s="52">
        <f t="shared" si="147"/>
        <v>4817.6302663283495</v>
      </c>
      <c r="AF71" s="52">
        <f t="shared" si="147"/>
        <v>4265.2627838958633</v>
      </c>
      <c r="AG71" s="52">
        <f t="shared" si="147"/>
        <v>6077.5379157565249</v>
      </c>
      <c r="AH71" s="52">
        <f t="shared" si="147"/>
        <v>5607.5760993835211</v>
      </c>
      <c r="AI71" s="52">
        <f t="shared" si="147"/>
        <v>6481.7796737014951</v>
      </c>
      <c r="AJ71" s="52">
        <f t="shared" si="147"/>
        <v>6777.6922551362741</v>
      </c>
      <c r="AK71" s="52">
        <f t="shared" si="147"/>
        <v>5027.8936472020951</v>
      </c>
      <c r="AL71" s="52">
        <f t="shared" si="147"/>
        <v>4466.2012259279336</v>
      </c>
      <c r="AM71" s="68">
        <f t="shared" si="147"/>
        <v>3203.7821176889233</v>
      </c>
      <c r="AN71" s="52">
        <f t="shared" si="147"/>
        <v>3888.3994705840937</v>
      </c>
      <c r="AO71" s="52">
        <f t="shared" si="147"/>
        <v>4124.7916059744184</v>
      </c>
      <c r="AP71" s="52">
        <f t="shared" si="147"/>
        <v>4284.5078462236379</v>
      </c>
      <c r="AQ71" s="52">
        <f t="shared" si="147"/>
        <v>4551.0309271983551</v>
      </c>
      <c r="AR71" s="52">
        <f t="shared" si="147"/>
        <v>5828.8056283339756</v>
      </c>
      <c r="AS71" s="52">
        <f t="shared" si="147"/>
        <v>6622.5746148407598</v>
      </c>
      <c r="AT71" s="52">
        <f t="shared" si="147"/>
        <v>4735.7528180146137</v>
      </c>
      <c r="AU71" s="52"/>
      <c r="AV71" s="25">
        <f t="shared" si="144"/>
        <v>0.70727506805186402</v>
      </c>
      <c r="AW71" s="25">
        <f t="shared" si="144"/>
        <v>0.95615949452902449</v>
      </c>
      <c r="AX71" s="25">
        <f t="shared" si="144"/>
        <v>1.8997172398479658</v>
      </c>
      <c r="AY71" s="25">
        <f t="shared" si="144"/>
        <v>1.8737099481583575</v>
      </c>
      <c r="AZ71" s="25">
        <f t="shared" si="144"/>
        <v>1.6737674598923149</v>
      </c>
      <c r="BA71" s="25">
        <f t="shared" si="144"/>
        <v>1.7369165562343749</v>
      </c>
      <c r="BB71" s="25">
        <f t="shared" si="144"/>
        <v>1.2837004272932071</v>
      </c>
      <c r="BC71" s="25">
        <f t="shared" si="144"/>
        <v>1.1818193505261565</v>
      </c>
      <c r="BD71" s="25">
        <f t="shared" si="144"/>
        <v>1.3971461947109496</v>
      </c>
      <c r="BE71" s="25"/>
      <c r="BF71" s="25">
        <f t="shared" si="145"/>
        <v>2.0763478467538392</v>
      </c>
      <c r="BG71" s="25">
        <f t="shared" si="145"/>
        <v>1.5932135613832996</v>
      </c>
      <c r="BH71" s="25">
        <f t="shared" si="145"/>
        <v>1.9637346998936009</v>
      </c>
      <c r="BI71" s="25">
        <f t="shared" si="145"/>
        <v>1.916109575840377</v>
      </c>
      <c r="BJ71" s="25">
        <f t="shared" si="145"/>
        <v>1.6883542414814359</v>
      </c>
      <c r="BK71" s="25">
        <f t="shared" si="145"/>
        <v>1.6144615488947924</v>
      </c>
      <c r="BL71" s="25">
        <f t="shared" si="145"/>
        <v>1.680567408984218</v>
      </c>
      <c r="BM71" s="25">
        <f t="shared" si="145"/>
        <v>1.7059866511209687</v>
      </c>
      <c r="BN71" s="25">
        <f t="shared" si="145"/>
        <v>2.0162766342184786</v>
      </c>
      <c r="BO71" s="25">
        <f t="shared" si="145"/>
        <v>1.8439210807350379</v>
      </c>
      <c r="BP71" s="25">
        <f t="shared" si="146"/>
        <v>1.6270160830603779</v>
      </c>
      <c r="BQ71" s="25">
        <f t="shared" si="146"/>
        <v>1.5065586898059864</v>
      </c>
      <c r="BR71" s="25">
        <f t="shared" si="146"/>
        <v>1.364913321762075</v>
      </c>
      <c r="BS71" s="25">
        <f t="shared" si="146"/>
        <v>1.1936697346887453</v>
      </c>
      <c r="BT71" s="25">
        <f t="shared" si="146"/>
        <v>1.2343639989208492</v>
      </c>
      <c r="BU71" s="25">
        <f t="shared" si="146"/>
        <v>1.3527572585756957</v>
      </c>
      <c r="BV71" s="25">
        <f t="shared" si="146"/>
        <v>1.3314042014915175</v>
      </c>
      <c r="BW71" s="25">
        <f t="shared" si="146"/>
        <v>1.0631729623127324</v>
      </c>
      <c r="BX71" s="25">
        <f t="shared" si="146"/>
        <v>1.1766254363435011</v>
      </c>
      <c r="BY71" s="25">
        <f t="shared" si="146"/>
        <v>1.1658025845653797</v>
      </c>
      <c r="BZ71" s="25">
        <f t="shared" si="146"/>
        <v>1.3733043693258229</v>
      </c>
      <c r="CA71" s="25">
        <f t="shared" si="146"/>
        <v>1.1519980681934285</v>
      </c>
      <c r="CB71" s="25">
        <f t="shared" si="146"/>
        <v>1.3158781888813187</v>
      </c>
      <c r="CC71" s="25">
        <f t="shared" si="146"/>
        <v>1.8264216269795732</v>
      </c>
      <c r="CD71" s="25">
        <f t="shared" si="146"/>
        <v>1.5528279989636151</v>
      </c>
      <c r="CE71" s="25">
        <f t="shared" si="146"/>
        <v>1.2311986672738318</v>
      </c>
      <c r="CF71" s="28">
        <v>2.7414298529038206E-6</v>
      </c>
      <c r="CG71" s="28">
        <v>-2.351980594539782E-3</v>
      </c>
      <c r="CH71" s="28">
        <v>0</v>
      </c>
      <c r="CI71" s="28">
        <v>0</v>
      </c>
      <c r="CJ71" s="28">
        <v>0</v>
      </c>
      <c r="CK71" s="28"/>
      <c r="CL71" s="28"/>
      <c r="CM71" s="21">
        <f>CM76/CM66</f>
        <v>3203.7821176889242</v>
      </c>
      <c r="CN71" s="62"/>
    </row>
    <row r="72" spans="1:92" s="23" customFormat="1" ht="15" customHeight="1" x14ac:dyDescent="0.3">
      <c r="A72" s="29" t="str">
        <f>A67</f>
        <v>Europe, Middle East &amp; Africa (EMEA)</v>
      </c>
      <c r="B72" s="52">
        <f t="shared" si="141"/>
        <v>3577.2921669570328</v>
      </c>
      <c r="C72" s="52">
        <f t="shared" si="141"/>
        <v>4518.9510867495301</v>
      </c>
      <c r="D72" s="52">
        <f t="shared" si="141"/>
        <v>2553.1110977874582</v>
      </c>
      <c r="E72" s="52">
        <f t="shared" si="141"/>
        <v>1500.0884318426724</v>
      </c>
      <c r="F72" s="52">
        <f t="shared" si="141"/>
        <v>2830.1637315072012</v>
      </c>
      <c r="G72" s="52">
        <f t="shared" si="141"/>
        <v>2268.8539351093154</v>
      </c>
      <c r="H72" s="52">
        <f t="shared" si="141"/>
        <v>2653.7816005601699</v>
      </c>
      <c r="I72" s="52">
        <f t="shared" si="141"/>
        <v>4532.2638401391332</v>
      </c>
      <c r="J72" s="83">
        <f t="shared" si="141"/>
        <v>3368.6352499618383</v>
      </c>
      <c r="K72" s="147">
        <f t="shared" si="141"/>
        <v>4229.1666654092851</v>
      </c>
      <c r="L72" s="147">
        <f t="shared" si="141"/>
        <v>2258.7694881178481</v>
      </c>
      <c r="M72" s="52">
        <v>1221.6879727152068</v>
      </c>
      <c r="N72" s="52">
        <v>1904.0793660344993</v>
      </c>
      <c r="O72" s="52">
        <v>1405.8637955455306</v>
      </c>
      <c r="P72" s="52">
        <v>1441.3620675768364</v>
      </c>
      <c r="Q72" s="52">
        <v>2739.791609328166</v>
      </c>
      <c r="R72" s="52">
        <v>3517.6601656101311</v>
      </c>
      <c r="S72" s="52">
        <v>3104.8611275821827</v>
      </c>
      <c r="T72" s="52">
        <v>1859.035113006192</v>
      </c>
      <c r="U72" s="52">
        <v>2706.2444572595759</v>
      </c>
      <c r="V72" s="52">
        <v>2587.7787024002068</v>
      </c>
      <c r="W72" s="52">
        <v>1826.3649093076763</v>
      </c>
      <c r="X72" s="52">
        <v>1929.9955059790109</v>
      </c>
      <c r="Y72" s="52">
        <v>2287.7113149061856</v>
      </c>
      <c r="Z72" s="52">
        <v>3035.7505022544356</v>
      </c>
      <c r="AA72" s="52">
        <v>2519.7286660495924</v>
      </c>
      <c r="AB72" s="52">
        <v>2677.4008353429526</v>
      </c>
      <c r="AC72" s="52">
        <f t="shared" ref="AC72" si="148">AC77/AC67</f>
        <v>3830.4285885400745</v>
      </c>
      <c r="AD72" s="52">
        <f t="shared" si="147"/>
        <v>4975.2453271184531</v>
      </c>
      <c r="AE72" s="52">
        <f t="shared" si="147"/>
        <v>4997.5357267524287</v>
      </c>
      <c r="AF72" s="52">
        <f t="shared" si="147"/>
        <v>4318.3455847230534</v>
      </c>
      <c r="AG72" s="52">
        <f t="shared" si="147"/>
        <v>4316.4787330736672</v>
      </c>
      <c r="AH72" s="52">
        <f t="shared" si="147"/>
        <v>4584.0345574881576</v>
      </c>
      <c r="AI72" s="52">
        <f t="shared" si="147"/>
        <v>3763.117801230796</v>
      </c>
      <c r="AJ72" s="52">
        <f t="shared" si="147"/>
        <v>1197.3259916212812</v>
      </c>
      <c r="AK72" s="52">
        <f t="shared" si="147"/>
        <v>2165.7587143636683</v>
      </c>
      <c r="AL72" s="52">
        <f t="shared" si="147"/>
        <v>3201.6343580091329</v>
      </c>
      <c r="AM72" s="68">
        <f t="shared" si="147"/>
        <v>2332.9769534653838</v>
      </c>
      <c r="AN72" s="52">
        <f t="shared" si="147"/>
        <v>2717.4963404532309</v>
      </c>
      <c r="AO72" s="52">
        <f t="shared" si="147"/>
        <v>2597.0908388246194</v>
      </c>
      <c r="AP72" s="52">
        <f t="shared" si="147"/>
        <v>4384.4121180246593</v>
      </c>
      <c r="AQ72" s="52">
        <f t="shared" si="147"/>
        <v>4664.411198309258</v>
      </c>
      <c r="AR72" s="52">
        <f t="shared" si="147"/>
        <v>4456.3521260673815</v>
      </c>
      <c r="AS72" s="52">
        <f t="shared" si="147"/>
        <v>2448.3487945527067</v>
      </c>
      <c r="AT72" s="52">
        <f t="shared" si="147"/>
        <v>2712.0188119754894</v>
      </c>
      <c r="AU72" s="52"/>
      <c r="AV72" s="25">
        <f t="shared" si="144"/>
        <v>0.90448218247207823</v>
      </c>
      <c r="AW72" s="25">
        <f t="shared" si="144"/>
        <v>1.1666274062844684</v>
      </c>
      <c r="AX72" s="25">
        <f t="shared" si="144"/>
        <v>0.93551681275534748</v>
      </c>
      <c r="AY72" s="25">
        <f t="shared" si="144"/>
        <v>0.59294763183431765</v>
      </c>
      <c r="AZ72" s="25">
        <f t="shared" si="144"/>
        <v>0.95820839437778837</v>
      </c>
      <c r="BA72" s="25">
        <f t="shared" si="144"/>
        <v>0.72574179134137318</v>
      </c>
      <c r="BB72" s="25">
        <f t="shared" si="144"/>
        <v>0.84648627770331497</v>
      </c>
      <c r="BC72" s="25">
        <f t="shared" si="144"/>
        <v>1.2107247126181109</v>
      </c>
      <c r="BD72" s="25">
        <f t="shared" si="144"/>
        <v>0.7533771551971995</v>
      </c>
      <c r="BE72" s="25"/>
      <c r="BF72" s="25">
        <f t="shared" si="145"/>
        <v>0.63720361704104866</v>
      </c>
      <c r="BG72" s="25">
        <f t="shared" si="145"/>
        <v>0.69271975974417455</v>
      </c>
      <c r="BH72" s="25">
        <f t="shared" si="145"/>
        <v>0.51746798208352041</v>
      </c>
      <c r="BI72" s="25">
        <f t="shared" si="145"/>
        <v>0.52960084352399717</v>
      </c>
      <c r="BJ72" s="25">
        <f t="shared" si="145"/>
        <v>0.90358702072377362</v>
      </c>
      <c r="BK72" s="25">
        <f t="shared" si="145"/>
        <v>1.1236571493895289</v>
      </c>
      <c r="BL72" s="25">
        <f t="shared" si="145"/>
        <v>1.1647056706483319</v>
      </c>
      <c r="BM72" s="25">
        <f t="shared" si="145"/>
        <v>0.6196644791493553</v>
      </c>
      <c r="BN72" s="25">
        <f t="shared" si="145"/>
        <v>0.92466678572613659</v>
      </c>
      <c r="BO72" s="25">
        <f t="shared" si="145"/>
        <v>0.75589906803030327</v>
      </c>
      <c r="BP72" s="25">
        <f t="shared" si="146"/>
        <v>0.55659886887558307</v>
      </c>
      <c r="BQ72" s="25">
        <f t="shared" si="146"/>
        <v>0.6774661922369839</v>
      </c>
      <c r="BR72" s="25">
        <f t="shared" si="146"/>
        <v>0.84038414764402336</v>
      </c>
      <c r="BS72" s="25">
        <f t="shared" si="146"/>
        <v>0.90857361577894491</v>
      </c>
      <c r="BT72" s="25">
        <f t="shared" si="146"/>
        <v>0.79300436476092684</v>
      </c>
      <c r="BU72" s="25">
        <f t="shared" si="146"/>
        <v>0.83641207156627961</v>
      </c>
      <c r="BV72" s="25">
        <f t="shared" si="146"/>
        <v>1.0911371409301951</v>
      </c>
      <c r="BW72" s="25">
        <f t="shared" si="146"/>
        <v>1.3505775614877067</v>
      </c>
      <c r="BX72" s="25">
        <f t="shared" si="146"/>
        <v>1.2205643293614139</v>
      </c>
      <c r="BY72" s="25">
        <f t="shared" si="146"/>
        <v>1.1803114365484182</v>
      </c>
      <c r="BZ72" s="25">
        <f t="shared" si="146"/>
        <v>0.97536851047257833</v>
      </c>
      <c r="CA72" s="25">
        <f t="shared" si="146"/>
        <v>0.94172577619389419</v>
      </c>
      <c r="CB72" s="25">
        <f t="shared" si="146"/>
        <v>0.76395756815393956</v>
      </c>
      <c r="CC72" s="25">
        <f t="shared" si="146"/>
        <v>0.3226499527157865</v>
      </c>
      <c r="CD72" s="25">
        <f t="shared" si="146"/>
        <v>0.66887866105417837</v>
      </c>
      <c r="CE72" s="25">
        <f t="shared" si="146"/>
        <v>0.88259524264045319</v>
      </c>
      <c r="CF72" s="28">
        <v>0</v>
      </c>
      <c r="CG72" s="28">
        <v>2.6880188215727685E-5</v>
      </c>
      <c r="CH72" s="28">
        <v>0</v>
      </c>
      <c r="CI72" s="28">
        <v>0</v>
      </c>
      <c r="CJ72" s="28">
        <v>0</v>
      </c>
      <c r="CK72" s="28"/>
      <c r="CL72" s="28"/>
      <c r="CM72" s="21">
        <f>CM77/CM67</f>
        <v>2332.9769534653842</v>
      </c>
      <c r="CN72" s="62"/>
    </row>
    <row r="73" spans="1:92" s="23" customFormat="1" ht="15" customHeight="1" x14ac:dyDescent="0.3">
      <c r="A73" s="29" t="str">
        <f>A68</f>
        <v>Asia</v>
      </c>
      <c r="B73" s="52">
        <f t="shared" si="141"/>
        <v>4457.1645797051133</v>
      </c>
      <c r="C73" s="52">
        <f t="shared" si="141"/>
        <v>3745.2250730809815</v>
      </c>
      <c r="D73" s="52">
        <f t="shared" si="141"/>
        <v>943.15995373446628</v>
      </c>
      <c r="E73" s="52">
        <f t="shared" si="141"/>
        <v>1601.6934440883306</v>
      </c>
      <c r="F73" s="52">
        <f t="shared" si="141"/>
        <v>1715.5666169543117</v>
      </c>
      <c r="G73" s="52">
        <f t="shared" si="141"/>
        <v>1996.672585585404</v>
      </c>
      <c r="H73" s="52">
        <f t="shared" si="141"/>
        <v>2520.1173947230354</v>
      </c>
      <c r="I73" s="52">
        <f t="shared" si="141"/>
        <v>2335.7231689661062</v>
      </c>
      <c r="J73" s="83">
        <f t="shared" si="141"/>
        <v>3564.4649397047642</v>
      </c>
      <c r="K73" s="147">
        <f t="shared" si="141"/>
        <v>3453.5364012248442</v>
      </c>
      <c r="L73" s="147">
        <f t="shared" si="141"/>
        <v>2884.5020701180856</v>
      </c>
      <c r="M73" s="52">
        <v>940.43102030491957</v>
      </c>
      <c r="N73" s="52">
        <v>2092.9491499474416</v>
      </c>
      <c r="O73" s="52">
        <v>1701.0890571952975</v>
      </c>
      <c r="P73" s="52">
        <v>1636.2447866626244</v>
      </c>
      <c r="Q73" s="52">
        <v>1729.1694544153606</v>
      </c>
      <c r="R73" s="52">
        <v>1665.8087670245252</v>
      </c>
      <c r="S73" s="52">
        <v>1217.9070292556105</v>
      </c>
      <c r="T73" s="52">
        <v>2266.7793069513086</v>
      </c>
      <c r="U73" s="52">
        <v>1469.290295462082</v>
      </c>
      <c r="V73" s="52">
        <v>1756.0717276539863</v>
      </c>
      <c r="W73" s="52">
        <v>2380.7151627658382</v>
      </c>
      <c r="X73" s="52">
        <v>2360.5792288186144</v>
      </c>
      <c r="Y73" s="52">
        <v>2365.177112988767</v>
      </c>
      <c r="Z73" s="52">
        <v>2956.7392401721813</v>
      </c>
      <c r="AA73" s="52">
        <v>2695.8496471312883</v>
      </c>
      <c r="AB73" s="52">
        <v>2007.5749233559081</v>
      </c>
      <c r="AC73" s="52">
        <f>AC78/AC68</f>
        <v>2057.6072828064007</v>
      </c>
      <c r="AD73" s="52">
        <f t="shared" si="147"/>
        <v>2444.049870631869</v>
      </c>
      <c r="AE73" s="52">
        <f t="shared" si="147"/>
        <v>2265.1474727588384</v>
      </c>
      <c r="AF73" s="52">
        <f t="shared" si="147"/>
        <v>2570.3262560963594</v>
      </c>
      <c r="AG73" s="52">
        <f t="shared" si="147"/>
        <v>2620.3078621186942</v>
      </c>
      <c r="AH73" s="52">
        <f t="shared" si="147"/>
        <v>4196.4804245942978</v>
      </c>
      <c r="AI73" s="52">
        <f t="shared" si="147"/>
        <v>4284.9382177754533</v>
      </c>
      <c r="AJ73" s="52">
        <f t="shared" si="147"/>
        <v>3162.8763688569261</v>
      </c>
      <c r="AK73" s="52">
        <f t="shared" si="147"/>
        <v>2640.1496659169397</v>
      </c>
      <c r="AL73" s="52">
        <f t="shared" si="147"/>
        <v>3535.0606777642124</v>
      </c>
      <c r="AM73" s="68">
        <f t="shared" si="147"/>
        <v>2328.109244332084</v>
      </c>
      <c r="AN73" s="52">
        <f t="shared" si="147"/>
        <v>2667.5606556318326</v>
      </c>
      <c r="AO73" s="52">
        <f t="shared" si="147"/>
        <v>2368.6106509064953</v>
      </c>
      <c r="AP73" s="52">
        <f t="shared" si="147"/>
        <v>2254.3981127572474</v>
      </c>
      <c r="AQ73" s="52">
        <f t="shared" si="147"/>
        <v>2418.4674171931979</v>
      </c>
      <c r="AR73" s="52">
        <f t="shared" si="147"/>
        <v>3432.8818967851025</v>
      </c>
      <c r="AS73" s="52">
        <f t="shared" si="147"/>
        <v>3681.2198854229991</v>
      </c>
      <c r="AT73" s="52">
        <f t="shared" si="147"/>
        <v>3088.2655338286154</v>
      </c>
      <c r="AU73" s="52"/>
      <c r="AV73" s="25">
        <f t="shared" si="144"/>
        <v>1.1269490325466465</v>
      </c>
      <c r="AW73" s="30">
        <f t="shared" si="144"/>
        <v>0.96687973139865024</v>
      </c>
      <c r="AX73" s="30">
        <f t="shared" si="144"/>
        <v>0.34559482922650409</v>
      </c>
      <c r="AY73" s="30">
        <f t="shared" si="144"/>
        <v>0.63310956503418547</v>
      </c>
      <c r="AZ73" s="30">
        <f t="shared" si="144"/>
        <v>0.58083930451772259</v>
      </c>
      <c r="BA73" s="30">
        <f t="shared" si="144"/>
        <v>0.6386787252195435</v>
      </c>
      <c r="BB73" s="30">
        <f t="shared" si="144"/>
        <v>0.80385092442580242</v>
      </c>
      <c r="BC73" s="30">
        <f t="shared" si="144"/>
        <v>0.6239525901950006</v>
      </c>
      <c r="BD73" s="30">
        <f t="shared" si="144"/>
        <v>0.79717341202356473</v>
      </c>
      <c r="BE73" s="30"/>
      <c r="BF73" s="25">
        <f t="shared" si="145"/>
        <v>0.49050662779635268</v>
      </c>
      <c r="BG73" s="25">
        <f t="shared" si="145"/>
        <v>0.76143214309801888</v>
      </c>
      <c r="BH73" s="25">
        <f t="shared" si="145"/>
        <v>0.62613400000789809</v>
      </c>
      <c r="BI73" s="25">
        <f t="shared" si="145"/>
        <v>0.6012067604117618</v>
      </c>
      <c r="BJ73" s="25">
        <f t="shared" si="145"/>
        <v>0.57028245152734958</v>
      </c>
      <c r="BK73" s="25">
        <f t="shared" si="145"/>
        <v>0.53211448589667953</v>
      </c>
      <c r="BL73" s="25">
        <f t="shared" si="145"/>
        <v>0.45686527191027387</v>
      </c>
      <c r="BM73" s="25">
        <f t="shared" si="145"/>
        <v>0.7555761635492253</v>
      </c>
      <c r="BN73" s="25">
        <f t="shared" si="145"/>
        <v>0.50202557686872529</v>
      </c>
      <c r="BO73" s="25">
        <f t="shared" si="145"/>
        <v>0.5129545973528632</v>
      </c>
      <c r="BP73" s="25">
        <f t="shared" si="146"/>
        <v>0.72554140739197881</v>
      </c>
      <c r="BQ73" s="25">
        <f t="shared" si="146"/>
        <v>0.82860950539376765</v>
      </c>
      <c r="BR73" s="25">
        <f t="shared" si="146"/>
        <v>0.86884098495081608</v>
      </c>
      <c r="BS73" s="25">
        <f t="shared" si="146"/>
        <v>0.88492623499978662</v>
      </c>
      <c r="BT73" s="25">
        <f t="shared" si="146"/>
        <v>0.8484328355346179</v>
      </c>
      <c r="BU73" s="25">
        <f t="shared" si="146"/>
        <v>0.62716044542263838</v>
      </c>
      <c r="BV73" s="25">
        <f t="shared" si="146"/>
        <v>0.58613068376618149</v>
      </c>
      <c r="BW73" s="25">
        <f t="shared" si="146"/>
        <v>0.66346053257722004</v>
      </c>
      <c r="BX73" s="25">
        <f t="shared" si="146"/>
        <v>0.55322430036717885</v>
      </c>
      <c r="BY73" s="25">
        <f t="shared" si="146"/>
        <v>0.7025342034838038</v>
      </c>
      <c r="BZ73" s="25">
        <f t="shared" si="146"/>
        <v>0.59209506973161752</v>
      </c>
      <c r="CA73" s="25">
        <f t="shared" si="146"/>
        <v>0.86210820088124018</v>
      </c>
      <c r="CB73" s="25">
        <f t="shared" si="146"/>
        <v>0.86989330482052674</v>
      </c>
      <c r="CC73" s="25">
        <f t="shared" si="146"/>
        <v>0.85231751252281707</v>
      </c>
      <c r="CD73" s="25">
        <f t="shared" si="146"/>
        <v>0.81539081976637362</v>
      </c>
      <c r="CE73" s="25">
        <f t="shared" si="146"/>
        <v>0.97451094902047208</v>
      </c>
      <c r="CF73" s="28">
        <v>2.1715947029406379E-2</v>
      </c>
      <c r="CG73" s="28">
        <v>-1.1705757196978084E-4</v>
      </c>
      <c r="CH73" s="28">
        <v>-1.6098722448987246E-3</v>
      </c>
      <c r="CI73" s="28">
        <v>1.6379658995901991E-3</v>
      </c>
      <c r="CJ73" s="28">
        <v>-1.1372162707630196E-3</v>
      </c>
      <c r="CK73" s="28"/>
      <c r="CL73" s="28"/>
      <c r="CM73" s="21">
        <f>CM78/CM68</f>
        <v>2615.2618002994495</v>
      </c>
      <c r="CN73" s="62"/>
    </row>
    <row r="74" spans="1:92" s="61" customFormat="1" ht="15" customHeight="1" x14ac:dyDescent="0.3">
      <c r="A74" s="50"/>
      <c r="B74" s="57"/>
      <c r="C74" s="57"/>
      <c r="D74" s="57"/>
      <c r="E74" s="57"/>
      <c r="F74" s="57"/>
      <c r="G74" s="57"/>
      <c r="H74" s="57"/>
      <c r="I74" s="57"/>
      <c r="J74" s="83"/>
      <c r="K74" s="147"/>
      <c r="L74" s="147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68"/>
      <c r="AN74" s="57"/>
      <c r="AO74" s="57"/>
      <c r="AP74" s="57"/>
      <c r="AQ74" s="57"/>
      <c r="AR74" s="57"/>
      <c r="AS74" s="57"/>
      <c r="AT74" s="57"/>
      <c r="AU74" s="57"/>
      <c r="AV74" s="57"/>
      <c r="AW74" s="60"/>
      <c r="AX74" s="60"/>
      <c r="AY74" s="60"/>
      <c r="AZ74" s="60"/>
      <c r="BA74" s="60"/>
      <c r="BB74" s="60"/>
      <c r="BC74" s="60"/>
      <c r="BD74" s="60"/>
      <c r="BE74" s="60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28">
        <v>0</v>
      </c>
      <c r="CG74" s="28">
        <v>0</v>
      </c>
      <c r="CH74" s="28">
        <v>0</v>
      </c>
      <c r="CI74" s="28">
        <v>0</v>
      </c>
      <c r="CJ74" s="28">
        <v>0</v>
      </c>
      <c r="CK74" s="28"/>
      <c r="CL74" s="28"/>
      <c r="CM74" s="21"/>
      <c r="CN74" s="62"/>
    </row>
    <row r="75" spans="1:92" s="23" customFormat="1" ht="15" customHeight="1" x14ac:dyDescent="0.3">
      <c r="A75" s="24" t="str">
        <f t="shared" ref="A75" si="149">A53</f>
        <v>IVL Core EBITDA (M THB)</v>
      </c>
      <c r="B75" s="52">
        <f>B53</f>
        <v>12598.892037187703</v>
      </c>
      <c r="C75" s="52">
        <f t="shared" ref="C75:E75" si="150">C53</f>
        <v>16893.61615875503</v>
      </c>
      <c r="D75" s="52">
        <f t="shared" si="150"/>
        <v>14341.036854706465</v>
      </c>
      <c r="E75" s="52">
        <f t="shared" si="150"/>
        <v>14683.230933748007</v>
      </c>
      <c r="F75" s="52">
        <f t="shared" ref="F75:F79" si="151">SUM(Q75:T75)</f>
        <v>18458.275642770219</v>
      </c>
      <c r="G75" s="52">
        <f t="shared" ref="G75:G79" si="152">SUM(U75:X75)</f>
        <v>21957.556401914953</v>
      </c>
      <c r="H75" s="52">
        <f t="shared" ref="H75:H79" si="153">SUM(Y75:AB75)</f>
        <v>27365.670994834298</v>
      </c>
      <c r="I75" s="52">
        <f t="shared" ref="I75:I79" si="154">SUM(AC75:AF75)</f>
        <v>34077.45016858937</v>
      </c>
      <c r="J75" s="83">
        <f t="shared" ref="J75:J79" si="155">SUM(AG75:AJ75)</f>
        <v>46589.084579652241</v>
      </c>
      <c r="K75" s="147">
        <f t="shared" ref="K75:AJ75" si="156">K53</f>
        <v>44566.968664431712</v>
      </c>
      <c r="L75" s="147">
        <f t="shared" si="156"/>
        <v>40073.807906148613</v>
      </c>
      <c r="M75" s="52">
        <f t="shared" si="156"/>
        <v>2728.9290302383843</v>
      </c>
      <c r="N75" s="52">
        <f t="shared" si="156"/>
        <v>3973.8986550615773</v>
      </c>
      <c r="O75" s="52">
        <f t="shared" si="156"/>
        <v>3996.4319668739645</v>
      </c>
      <c r="P75" s="52">
        <f t="shared" si="156"/>
        <v>3983.9712815740886</v>
      </c>
      <c r="Q75" s="52">
        <f t="shared" si="156"/>
        <v>4564.7158750190174</v>
      </c>
      <c r="R75" s="52">
        <f t="shared" si="156"/>
        <v>4967.6911947234566</v>
      </c>
      <c r="S75" s="52">
        <f t="shared" si="156"/>
        <v>4351.9445855158519</v>
      </c>
      <c r="T75" s="52">
        <f t="shared" si="156"/>
        <v>4573.923987511891</v>
      </c>
      <c r="U75" s="52">
        <f t="shared" si="156"/>
        <v>4760.9631841459059</v>
      </c>
      <c r="V75" s="52">
        <f t="shared" si="156"/>
        <v>6212.132216600181</v>
      </c>
      <c r="W75" s="52">
        <f t="shared" si="156"/>
        <v>5911.347079164846</v>
      </c>
      <c r="X75" s="52">
        <f t="shared" si="156"/>
        <v>5073.1139220040222</v>
      </c>
      <c r="Y75" s="52">
        <f t="shared" si="156"/>
        <v>4804.096332878582</v>
      </c>
      <c r="Z75" s="52">
        <f t="shared" si="156"/>
        <v>7749.5042689853317</v>
      </c>
      <c r="AA75" s="52">
        <f t="shared" si="156"/>
        <v>7560.9718045045393</v>
      </c>
      <c r="AB75" s="52">
        <f t="shared" si="156"/>
        <v>7251.098588465843</v>
      </c>
      <c r="AC75" s="52">
        <f t="shared" si="156"/>
        <v>7681.4401338957323</v>
      </c>
      <c r="AD75" s="52">
        <f t="shared" si="156"/>
        <v>8188.6900193756355</v>
      </c>
      <c r="AE75" s="52">
        <f t="shared" si="156"/>
        <v>9771.9235752647492</v>
      </c>
      <c r="AF75" s="52">
        <f t="shared" si="156"/>
        <v>8435.3964400532514</v>
      </c>
      <c r="AG75" s="52">
        <f t="shared" si="156"/>
        <v>10289.799532620993</v>
      </c>
      <c r="AH75" s="52">
        <f t="shared" si="156"/>
        <v>12394.367090379281</v>
      </c>
      <c r="AI75" s="52">
        <f t="shared" si="156"/>
        <v>13447.405601378188</v>
      </c>
      <c r="AJ75" s="52">
        <f t="shared" si="156"/>
        <v>10457.512355273777</v>
      </c>
      <c r="AK75" s="52">
        <f>AK53</f>
        <v>9604.2935179112392</v>
      </c>
      <c r="AL75" s="52">
        <f>AL53</f>
        <v>11418.999282155231</v>
      </c>
      <c r="AM75" s="68">
        <f>AM53</f>
        <v>8593.0027508083658</v>
      </c>
      <c r="AN75" s="52">
        <f>Y75+Z75</f>
        <v>12553.600601863913</v>
      </c>
      <c r="AO75" s="52">
        <f>AA75+AB75</f>
        <v>14812.070392970381</v>
      </c>
      <c r="AP75" s="52">
        <f>AC75+AD75</f>
        <v>15870.130153271368</v>
      </c>
      <c r="AQ75" s="52">
        <f>AE75+AF75</f>
        <v>18207.320015318001</v>
      </c>
      <c r="AR75" s="52">
        <f>AG75+AH75</f>
        <v>22684.166623000274</v>
      </c>
      <c r="AS75" s="52">
        <f>AI75+AJ75</f>
        <v>23904.917956651967</v>
      </c>
      <c r="AT75" s="52">
        <f>AK75+AL75</f>
        <v>21023.292800066469</v>
      </c>
      <c r="AU75" s="52"/>
      <c r="AV75" s="25">
        <f t="shared" ref="AV75:BD79" si="157">B75/B$75</f>
        <v>1</v>
      </c>
      <c r="AW75" s="25">
        <f t="shared" si="157"/>
        <v>1</v>
      </c>
      <c r="AX75" s="25">
        <f t="shared" si="157"/>
        <v>1</v>
      </c>
      <c r="AY75" s="25">
        <f t="shared" si="157"/>
        <v>1</v>
      </c>
      <c r="AZ75" s="25">
        <f t="shared" si="157"/>
        <v>1</v>
      </c>
      <c r="BA75" s="25">
        <f t="shared" si="157"/>
        <v>1</v>
      </c>
      <c r="BB75" s="25">
        <f t="shared" si="157"/>
        <v>1</v>
      </c>
      <c r="BC75" s="25">
        <f t="shared" si="157"/>
        <v>1</v>
      </c>
      <c r="BD75" s="25">
        <f t="shared" si="157"/>
        <v>1</v>
      </c>
      <c r="BE75" s="25"/>
      <c r="BF75" s="25">
        <f t="shared" ref="BF75:BU79" si="158">M75/M$75</f>
        <v>1</v>
      </c>
      <c r="BG75" s="25">
        <f t="shared" si="158"/>
        <v>1</v>
      </c>
      <c r="BH75" s="25">
        <f t="shared" si="158"/>
        <v>1</v>
      </c>
      <c r="BI75" s="25">
        <f t="shared" si="158"/>
        <v>1</v>
      </c>
      <c r="BJ75" s="25">
        <f t="shared" si="158"/>
        <v>1</v>
      </c>
      <c r="BK75" s="25">
        <f t="shared" si="158"/>
        <v>1</v>
      </c>
      <c r="BL75" s="25">
        <f t="shared" si="158"/>
        <v>1</v>
      </c>
      <c r="BM75" s="25">
        <f t="shared" si="158"/>
        <v>1</v>
      </c>
      <c r="BN75" s="25">
        <f t="shared" si="158"/>
        <v>1</v>
      </c>
      <c r="BO75" s="25">
        <f t="shared" si="158"/>
        <v>1</v>
      </c>
      <c r="BP75" s="25">
        <f t="shared" si="158"/>
        <v>1</v>
      </c>
      <c r="BQ75" s="25">
        <f t="shared" si="158"/>
        <v>1</v>
      </c>
      <c r="BR75" s="25">
        <f t="shared" si="158"/>
        <v>1</v>
      </c>
      <c r="BS75" s="25">
        <f t="shared" si="158"/>
        <v>1</v>
      </c>
      <c r="BT75" s="25">
        <f t="shared" si="158"/>
        <v>1</v>
      </c>
      <c r="BU75" s="25">
        <f t="shared" si="158"/>
        <v>1</v>
      </c>
      <c r="BV75" s="25">
        <f t="shared" ref="BP75:CE79" si="159">AC75/AC$75</f>
        <v>1</v>
      </c>
      <c r="BW75" s="25">
        <f t="shared" si="159"/>
        <v>1</v>
      </c>
      <c r="BX75" s="25">
        <f t="shared" si="159"/>
        <v>1</v>
      </c>
      <c r="BY75" s="25">
        <f t="shared" si="159"/>
        <v>1</v>
      </c>
      <c r="BZ75" s="25">
        <f t="shared" si="159"/>
        <v>1</v>
      </c>
      <c r="CA75" s="25">
        <f t="shared" si="159"/>
        <v>1</v>
      </c>
      <c r="CB75" s="25">
        <f t="shared" si="159"/>
        <v>1</v>
      </c>
      <c r="CC75" s="25">
        <f t="shared" si="159"/>
        <v>1</v>
      </c>
      <c r="CD75" s="25">
        <f t="shared" si="159"/>
        <v>1</v>
      </c>
      <c r="CE75" s="25">
        <f t="shared" si="159"/>
        <v>1</v>
      </c>
      <c r="CF75" s="28">
        <v>0</v>
      </c>
      <c r="CG75" s="28">
        <v>-3.529094101395458E-7</v>
      </c>
      <c r="CH75" s="28">
        <v>0</v>
      </c>
      <c r="CI75" s="28">
        <v>0</v>
      </c>
      <c r="CJ75" s="28">
        <v>0</v>
      </c>
      <c r="CK75" s="28"/>
      <c r="CL75" s="28"/>
      <c r="CM75" s="21">
        <f>CM53</f>
        <v>8507.7816793457096</v>
      </c>
      <c r="CN75" s="62"/>
    </row>
    <row r="76" spans="1:92" s="23" customFormat="1" ht="15" customHeight="1" x14ac:dyDescent="0.3">
      <c r="A76" s="29" t="str">
        <f>A71</f>
        <v>America</v>
      </c>
      <c r="B76" s="52">
        <v>1287.5962165363385</v>
      </c>
      <c r="C76" s="52">
        <v>4349.758675868703</v>
      </c>
      <c r="D76" s="52">
        <v>8755.6236040166659</v>
      </c>
      <c r="E76" s="52">
        <v>8404.4776450825721</v>
      </c>
      <c r="F76" s="52">
        <f t="shared" si="151"/>
        <v>9495.489498564084</v>
      </c>
      <c r="G76" s="52">
        <f t="shared" si="152"/>
        <v>11652.286507789109</v>
      </c>
      <c r="H76" s="52">
        <f t="shared" si="153"/>
        <v>12271.918004048077</v>
      </c>
      <c r="I76" s="52">
        <f t="shared" si="154"/>
        <v>15093.232163886929</v>
      </c>
      <c r="J76" s="83">
        <f t="shared" si="155"/>
        <v>23386.822588059513</v>
      </c>
      <c r="K76" s="147">
        <f t="shared" ref="K76:K78" si="160">SUM(AF76:AI76)</f>
        <v>20701.280615510437</v>
      </c>
      <c r="L76" s="147">
        <f>SUM(AJ76:AM76)</f>
        <v>18427.82246701188</v>
      </c>
      <c r="M76" s="52">
        <v>1763.5020077035813</v>
      </c>
      <c r="N76" s="52">
        <v>1830.7689292770312</v>
      </c>
      <c r="O76" s="52">
        <v>2417.6943551020531</v>
      </c>
      <c r="P76" s="52">
        <v>2392.5123561036153</v>
      </c>
      <c r="Q76" s="52">
        <v>2461.3942442210819</v>
      </c>
      <c r="R76" s="52">
        <v>2484.8787257743224</v>
      </c>
      <c r="S76" s="52">
        <v>2136.2742981969222</v>
      </c>
      <c r="T76" s="52">
        <v>2412.9422303717574</v>
      </c>
      <c r="U76" s="52">
        <v>2651.7470602292442</v>
      </c>
      <c r="V76" s="52">
        <v>3438.8297783783737</v>
      </c>
      <c r="W76" s="52">
        <v>3153.8926907577534</v>
      </c>
      <c r="X76" s="52">
        <v>2407.816978423738</v>
      </c>
      <c r="Y76" s="52">
        <v>1761.6424558920471</v>
      </c>
      <c r="Z76" s="52">
        <v>3270.1866770183051</v>
      </c>
      <c r="AA76" s="52">
        <v>3465.684305313107</v>
      </c>
      <c r="AB76" s="52">
        <v>3774.4045658246177</v>
      </c>
      <c r="AC76" s="52">
        <v>3691.0516701552042</v>
      </c>
      <c r="AD76" s="52">
        <v>3272.591177246487</v>
      </c>
      <c r="AE76" s="52">
        <v>4452.2341422812124</v>
      </c>
      <c r="AF76" s="52">
        <v>3677.3551742040254</v>
      </c>
      <c r="AG76" s="52">
        <v>5065.2436535069992</v>
      </c>
      <c r="AH76" s="52">
        <v>5254.5667012914419</v>
      </c>
      <c r="AI76" s="52">
        <v>6704.1150865079708</v>
      </c>
      <c r="AJ76" s="52">
        <v>6362.897146753101</v>
      </c>
      <c r="AK76" s="52">
        <v>4370.6985608647901</v>
      </c>
      <c r="AL76" s="52">
        <v>4207.7837789614532</v>
      </c>
      <c r="AM76" s="68">
        <v>3486.4429804325355</v>
      </c>
      <c r="AN76" s="52">
        <f>Y76+Z76</f>
        <v>5031.8291329103522</v>
      </c>
      <c r="AO76" s="52">
        <f>AA76+AB76</f>
        <v>7240.0888711377247</v>
      </c>
      <c r="AP76" s="52">
        <f>AC76+AD76</f>
        <v>6963.6428474016911</v>
      </c>
      <c r="AQ76" s="52">
        <f>AE76+AF76</f>
        <v>8129.5893164852378</v>
      </c>
      <c r="AR76" s="52">
        <f>AG76+AH76</f>
        <v>10319.810354798441</v>
      </c>
      <c r="AS76" s="52">
        <f>AI76+AJ76</f>
        <v>13067.012233261072</v>
      </c>
      <c r="AT76" s="52">
        <f>AK76+AL76</f>
        <v>8578.4823398262433</v>
      </c>
      <c r="AU76" s="52"/>
      <c r="AV76" s="25">
        <f t="shared" si="157"/>
        <v>0.10219916265142891</v>
      </c>
      <c r="AW76" s="25">
        <f t="shared" si="157"/>
        <v>0.2574794309869804</v>
      </c>
      <c r="AX76" s="25">
        <f t="shared" si="157"/>
        <v>0.61052932871748611</v>
      </c>
      <c r="AY76" s="25">
        <f t="shared" si="157"/>
        <v>0.57238612421232715</v>
      </c>
      <c r="AZ76" s="25">
        <f t="shared" si="157"/>
        <v>0.51442993280270466</v>
      </c>
      <c r="BA76" s="25">
        <f t="shared" si="157"/>
        <v>0.53067319033610205</v>
      </c>
      <c r="BB76" s="25">
        <f t="shared" si="157"/>
        <v>0.44844206474471593</v>
      </c>
      <c r="BC76" s="25">
        <f t="shared" si="157"/>
        <v>0.44290966868756515</v>
      </c>
      <c r="BD76" s="25">
        <f t="shared" si="157"/>
        <v>0.5019807278693279</v>
      </c>
      <c r="BE76" s="25"/>
      <c r="BF76" s="25">
        <f t="shared" si="158"/>
        <v>0.64622494325165047</v>
      </c>
      <c r="BG76" s="25">
        <f t="shared" si="158"/>
        <v>0.46069844457285553</v>
      </c>
      <c r="BH76" s="25">
        <f t="shared" si="158"/>
        <v>0.60496322097863453</v>
      </c>
      <c r="BI76" s="25">
        <f t="shared" si="158"/>
        <v>0.60053453878269947</v>
      </c>
      <c r="BJ76" s="25">
        <f t="shared" si="158"/>
        <v>0.53922178545468114</v>
      </c>
      <c r="BK76" s="25">
        <f t="shared" si="158"/>
        <v>0.50020796953194102</v>
      </c>
      <c r="BL76" s="25">
        <f t="shared" si="158"/>
        <v>0.49087810201142573</v>
      </c>
      <c r="BM76" s="25">
        <f t="shared" si="158"/>
        <v>0.52754314172246275</v>
      </c>
      <c r="BN76" s="25">
        <f t="shared" si="158"/>
        <v>0.55697701445363201</v>
      </c>
      <c r="BO76" s="25">
        <f t="shared" si="158"/>
        <v>0.55356673980458204</v>
      </c>
      <c r="BP76" s="25">
        <f t="shared" si="159"/>
        <v>0.53353197647182216</v>
      </c>
      <c r="BQ76" s="25">
        <f t="shared" si="159"/>
        <v>0.47462308464631969</v>
      </c>
      <c r="BR76" s="25">
        <f t="shared" si="159"/>
        <v>0.36669590570771982</v>
      </c>
      <c r="BS76" s="25">
        <f t="shared" si="159"/>
        <v>0.42198656372202781</v>
      </c>
      <c r="BT76" s="25">
        <f t="shared" si="159"/>
        <v>0.45836492912834093</v>
      </c>
      <c r="BU76" s="25">
        <f t="shared" si="159"/>
        <v>0.52052865090380607</v>
      </c>
      <c r="BV76" s="25">
        <f t="shared" si="159"/>
        <v>0.48051558116918425</v>
      </c>
      <c r="BW76" s="25">
        <f t="shared" si="159"/>
        <v>0.39964770549417045</v>
      </c>
      <c r="BX76" s="25">
        <f t="shared" si="159"/>
        <v>0.45561491634573992</v>
      </c>
      <c r="BY76" s="25">
        <f t="shared" si="159"/>
        <v>0.43594337270778122</v>
      </c>
      <c r="BZ76" s="25">
        <f t="shared" si="159"/>
        <v>0.49225873035223189</v>
      </c>
      <c r="CA76" s="25">
        <f t="shared" si="159"/>
        <v>0.42394796466615275</v>
      </c>
      <c r="CB76" s="25">
        <f t="shared" si="159"/>
        <v>0.49854338340332982</v>
      </c>
      <c r="CC76" s="25">
        <f t="shared" si="159"/>
        <v>0.60845227149497549</v>
      </c>
      <c r="CD76" s="25">
        <f t="shared" si="159"/>
        <v>0.4550775705379877</v>
      </c>
      <c r="CE76" s="25">
        <f t="shared" si="159"/>
        <v>0.36848971393991303</v>
      </c>
      <c r="CF76" s="28">
        <v>3.5475795812089927E-6</v>
      </c>
      <c r="CG76" s="28">
        <v>-3.5475804907036945E-6</v>
      </c>
      <c r="CH76" s="28">
        <v>0</v>
      </c>
      <c r="CI76" s="28">
        <v>0</v>
      </c>
      <c r="CJ76" s="28">
        <v>0</v>
      </c>
      <c r="CK76" s="28"/>
      <c r="CL76" s="28"/>
      <c r="CM76" s="21">
        <v>3486.4429804325373</v>
      </c>
      <c r="CN76" s="62"/>
    </row>
    <row r="77" spans="1:92" s="23" customFormat="1" ht="15" customHeight="1" x14ac:dyDescent="0.3">
      <c r="A77" s="29" t="str">
        <f>A72</f>
        <v>Europe, Middle East &amp; Africa (EMEA)</v>
      </c>
      <c r="B77" s="52">
        <v>3282.6360486488761</v>
      </c>
      <c r="C77" s="52">
        <v>4855.9337882395293</v>
      </c>
      <c r="D77" s="52">
        <v>3313.7271473017527</v>
      </c>
      <c r="E77" s="52">
        <v>2094.4038608964051</v>
      </c>
      <c r="F77" s="52">
        <f t="shared" si="151"/>
        <v>4412.6932815960054</v>
      </c>
      <c r="G77" s="52">
        <f t="shared" si="152"/>
        <v>4316.3793748370026</v>
      </c>
      <c r="H77" s="52">
        <f t="shared" si="153"/>
        <v>6518.1147438525049</v>
      </c>
      <c r="I77" s="52">
        <f t="shared" si="154"/>
        <v>11861.076059573377</v>
      </c>
      <c r="J77" s="83">
        <f t="shared" si="155"/>
        <v>10733.579877416194</v>
      </c>
      <c r="K77" s="147">
        <f t="shared" si="160"/>
        <v>12601.535876978185</v>
      </c>
      <c r="L77" s="147">
        <f>SUM(AJ77:AM77)</f>
        <v>8354.7163263645416</v>
      </c>
      <c r="M77" s="52">
        <v>434.36872753982601</v>
      </c>
      <c r="N77" s="52">
        <v>707.96267803010028</v>
      </c>
      <c r="O77" s="52">
        <v>473.1430510019589</v>
      </c>
      <c r="P77" s="52">
        <v>478.92940432451951</v>
      </c>
      <c r="Q77" s="52">
        <v>1011.2704257881637</v>
      </c>
      <c r="R77" s="52">
        <v>1363.5149147839543</v>
      </c>
      <c r="S77" s="52">
        <v>1361.1020956991479</v>
      </c>
      <c r="T77" s="52">
        <v>676.80584532473949</v>
      </c>
      <c r="U77" s="52">
        <v>1255.5731441372216</v>
      </c>
      <c r="V77" s="52">
        <v>1308.7536659643808</v>
      </c>
      <c r="W77" s="52">
        <v>848.63615388340918</v>
      </c>
      <c r="X77" s="52">
        <v>903.4164108519908</v>
      </c>
      <c r="Y77" s="52">
        <v>1125.5732052053081</v>
      </c>
      <c r="Z77" s="52">
        <v>2017.0459390104124</v>
      </c>
      <c r="AA77" s="52">
        <v>1668.0877826822452</v>
      </c>
      <c r="AB77" s="52">
        <v>1707.4078169545392</v>
      </c>
      <c r="AC77" s="52">
        <v>2441.6706608760387</v>
      </c>
      <c r="AD77" s="52">
        <v>2973.6248005022153</v>
      </c>
      <c r="AE77" s="52">
        <v>3518.8574317654211</v>
      </c>
      <c r="AF77" s="52">
        <v>2926.9231664297022</v>
      </c>
      <c r="AG77" s="52">
        <v>3008.1226871661661</v>
      </c>
      <c r="AH77" s="52">
        <v>3499.5950073514446</v>
      </c>
      <c r="AI77" s="52">
        <f>SUM('[1]Segments Analysis in USD'!AG77:AI77)*32.1569-AG77-AH77</f>
        <v>3166.8950160308727</v>
      </c>
      <c r="AJ77" s="52">
        <f>('[1]Segments Analysis in USD'!J77*'[1]Historical Financials in THB'!$K$8)-'Segment Analysis in THB'!AG77-'Segment Analysis in THB'!AH77-'Segment Analysis in THB'!AI77</f>
        <v>1058.9671668677106</v>
      </c>
      <c r="AK77" s="52">
        <f>'[1]Segments Analysis in USD'!AK77*'[1]Historical Financials in USD'!$AL$8</f>
        <v>1971.3255061654709</v>
      </c>
      <c r="AL77" s="52">
        <f>AT77-AK77</f>
        <v>3251.3541835554024</v>
      </c>
      <c r="AM77" s="68">
        <v>2073.0694697759573</v>
      </c>
      <c r="AN77" s="52">
        <f>Y77+Z77</f>
        <v>3142.6191442157206</v>
      </c>
      <c r="AO77" s="52">
        <f>AA77+AB77</f>
        <v>3375.4955996367844</v>
      </c>
      <c r="AP77" s="52">
        <f>AC77+AD77</f>
        <v>5415.295461378254</v>
      </c>
      <c r="AQ77" s="52">
        <f>AE77+AF77</f>
        <v>6445.7805981951233</v>
      </c>
      <c r="AR77" s="52">
        <f>AG77+AH77</f>
        <v>6507.7176945176107</v>
      </c>
      <c r="AS77" s="52">
        <f>AI77+AJ77</f>
        <v>4225.8621828985833</v>
      </c>
      <c r="AT77" s="52">
        <f>('[1]Segments Analysis in USD'!AL77+'[1]Segments Analysis in USD'!AK77)*31.609</f>
        <v>5222.6796897208733</v>
      </c>
      <c r="AU77" s="52"/>
      <c r="AV77" s="25">
        <f t="shared" si="157"/>
        <v>0.26054958157904962</v>
      </c>
      <c r="AW77" s="25">
        <f t="shared" si="157"/>
        <v>0.2874419391684217</v>
      </c>
      <c r="AX77" s="25">
        <f t="shared" si="157"/>
        <v>0.2310660784763445</v>
      </c>
      <c r="AY77" s="25">
        <f t="shared" si="157"/>
        <v>0.14263916915469996</v>
      </c>
      <c r="AZ77" s="25">
        <f t="shared" si="157"/>
        <v>0.23906313715302976</v>
      </c>
      <c r="BA77" s="25">
        <f t="shared" si="157"/>
        <v>0.19657831207759369</v>
      </c>
      <c r="BB77" s="25">
        <f t="shared" si="157"/>
        <v>0.23818581846879991</v>
      </c>
      <c r="BC77" s="25">
        <f t="shared" si="157"/>
        <v>0.34806231102661062</v>
      </c>
      <c r="BD77" s="25">
        <f t="shared" si="157"/>
        <v>0.23038829747910694</v>
      </c>
      <c r="BE77" s="25"/>
      <c r="BF77" s="25">
        <f t="shared" si="158"/>
        <v>0.15917186659188493</v>
      </c>
      <c r="BG77" s="25">
        <f t="shared" si="158"/>
        <v>0.17815317890111873</v>
      </c>
      <c r="BH77" s="25">
        <f t="shared" si="158"/>
        <v>0.11839136883194699</v>
      </c>
      <c r="BI77" s="25">
        <f t="shared" si="158"/>
        <v>0.12021407045265947</v>
      </c>
      <c r="BJ77" s="25">
        <f t="shared" si="158"/>
        <v>0.22154071654765381</v>
      </c>
      <c r="BK77" s="25">
        <f t="shared" si="158"/>
        <v>0.27447658506475642</v>
      </c>
      <c r="BL77" s="25">
        <f t="shared" si="158"/>
        <v>0.31275722127280059</v>
      </c>
      <c r="BM77" s="25">
        <f t="shared" si="158"/>
        <v>0.14797050566922654</v>
      </c>
      <c r="BN77" s="25">
        <f t="shared" si="158"/>
        <v>0.26372250647060302</v>
      </c>
      <c r="BO77" s="25">
        <f t="shared" si="158"/>
        <v>0.21067704619471939</v>
      </c>
      <c r="BP77" s="25">
        <f t="shared" si="159"/>
        <v>0.14356053578287004</v>
      </c>
      <c r="BQ77" s="25">
        <f t="shared" si="159"/>
        <v>0.17807926743642216</v>
      </c>
      <c r="BR77" s="25">
        <f t="shared" si="159"/>
        <v>0.2342944702215978</v>
      </c>
      <c r="BS77" s="25">
        <f t="shared" si="159"/>
        <v>0.26028064105763904</v>
      </c>
      <c r="BT77" s="25">
        <f t="shared" si="159"/>
        <v>0.22061817261221131</v>
      </c>
      <c r="BU77" s="25">
        <f t="shared" si="159"/>
        <v>0.23546884601327497</v>
      </c>
      <c r="BV77" s="25">
        <f t="shared" si="159"/>
        <v>0.31786626183568484</v>
      </c>
      <c r="BW77" s="25">
        <f t="shared" si="159"/>
        <v>0.36313803471204614</v>
      </c>
      <c r="BX77" s="25">
        <f t="shared" si="159"/>
        <v>0.36009874664519009</v>
      </c>
      <c r="BY77" s="25">
        <f t="shared" si="159"/>
        <v>0.34698110364226403</v>
      </c>
      <c r="BZ77" s="25">
        <f t="shared" si="159"/>
        <v>0.29234026159885201</v>
      </c>
      <c r="CA77" s="25">
        <f t="shared" si="159"/>
        <v>0.28235366774539783</v>
      </c>
      <c r="CB77" s="25">
        <f t="shared" si="159"/>
        <v>0.23550230504732497</v>
      </c>
      <c r="CC77" s="25">
        <f t="shared" si="159"/>
        <v>0.10126377391595125</v>
      </c>
      <c r="CD77" s="25">
        <f t="shared" si="159"/>
        <v>0.20525460852368854</v>
      </c>
      <c r="CE77" s="25">
        <f t="shared" si="159"/>
        <v>0.28473197197204297</v>
      </c>
      <c r="CF77" s="28">
        <v>0</v>
      </c>
      <c r="CG77" s="28">
        <v>3.4936766951432219E-5</v>
      </c>
      <c r="CH77" s="28">
        <v>0</v>
      </c>
      <c r="CI77" s="28">
        <v>0</v>
      </c>
      <c r="CJ77" s="28">
        <v>0</v>
      </c>
      <c r="CK77" s="28"/>
      <c r="CL77" s="28"/>
      <c r="CM77" s="21">
        <v>2073.0694697759582</v>
      </c>
      <c r="CN77" s="62"/>
    </row>
    <row r="78" spans="1:92" s="23" customFormat="1" ht="15" customHeight="1" x14ac:dyDescent="0.3">
      <c r="A78" s="29" t="str">
        <f>A73</f>
        <v>Asia</v>
      </c>
      <c r="B78" s="52">
        <v>8056.6606552832454</v>
      </c>
      <c r="C78" s="52">
        <v>7911.0576479943229</v>
      </c>
      <c r="D78" s="52">
        <v>2139.2294630323013</v>
      </c>
      <c r="E78" s="52">
        <v>4220.033874268398</v>
      </c>
      <c r="F78" s="52">
        <f t="shared" si="151"/>
        <v>4751.2663451062226</v>
      </c>
      <c r="G78" s="52">
        <f t="shared" si="152"/>
        <v>5940.6128761151394</v>
      </c>
      <c r="H78" s="52">
        <f t="shared" si="153"/>
        <v>8123.4552786815393</v>
      </c>
      <c r="I78" s="52">
        <f t="shared" si="154"/>
        <v>7181.4395753382532</v>
      </c>
      <c r="J78" s="83">
        <f t="shared" si="155"/>
        <v>12438.141897755164</v>
      </c>
      <c r="K78" s="147">
        <f t="shared" si="160"/>
        <v>11259.690301971104</v>
      </c>
      <c r="L78" s="147">
        <f>SUM(AJ78:AM78)</f>
        <v>13672.26643948399</v>
      </c>
      <c r="M78" s="52">
        <v>587.58799682941549</v>
      </c>
      <c r="N78" s="52">
        <v>1372.7020006460118</v>
      </c>
      <c r="O78" s="52">
        <v>1158.9529306400705</v>
      </c>
      <c r="P78" s="52">
        <v>1100.7909461529011</v>
      </c>
      <c r="Q78" s="52">
        <v>1133.6743234608418</v>
      </c>
      <c r="R78" s="52">
        <v>1181.7296857970175</v>
      </c>
      <c r="S78" s="52">
        <v>873.25005397554378</v>
      </c>
      <c r="T78" s="52">
        <v>1562.6122818728195</v>
      </c>
      <c r="U78" s="52">
        <v>1048.1898383272771</v>
      </c>
      <c r="V78" s="52">
        <v>1341.7813706810141</v>
      </c>
      <c r="W78" s="52">
        <v>1776.2804918836212</v>
      </c>
      <c r="X78" s="52">
        <v>1774.3611752232273</v>
      </c>
      <c r="Y78" s="52">
        <v>1888.9282748628136</v>
      </c>
      <c r="Z78" s="52">
        <v>2468.876044796586</v>
      </c>
      <c r="AA78" s="52">
        <v>2248.1774037726263</v>
      </c>
      <c r="AB78" s="52">
        <v>1517.4735552495131</v>
      </c>
      <c r="AC78" s="52">
        <v>1565.7953492760398</v>
      </c>
      <c r="AD78" s="52">
        <v>1929.8811251338871</v>
      </c>
      <c r="AE78" s="52">
        <v>1717.7873370632046</v>
      </c>
      <c r="AF78" s="52">
        <v>1967.9757638651217</v>
      </c>
      <c r="AG78" s="52">
        <v>2082.6050917252655</v>
      </c>
      <c r="AH78" s="52">
        <v>3549.2587827273069</v>
      </c>
      <c r="AI78" s="52">
        <f>SUM('[1]Segments Analysis in USD'!AG78:AI78)*32.1569-AG78-AH78</f>
        <v>3659.8506636534098</v>
      </c>
      <c r="AJ78" s="52">
        <f>('[1]Segments Analysis in USD'!J78*'[1]Historical Financials in THB'!$K$8)-'Segment Analysis in THB'!AG78-'Segment Analysis in THB'!AH78-'Segment Analysis in THB'!AI78</f>
        <v>3146.4273596491817</v>
      </c>
      <c r="AK78" s="52">
        <f>'[1]Segments Analysis in USD'!AK78*'[1]Historical Financials in USD'!$AL$8</f>
        <v>3133.0690693653414</v>
      </c>
      <c r="AL78" s="52">
        <f>AT78-AK78</f>
        <v>4207.4617177570908</v>
      </c>
      <c r="AM78" s="68">
        <v>3185.308292712376</v>
      </c>
      <c r="AN78" s="52">
        <f>Y78+Z78</f>
        <v>4357.8043196593999</v>
      </c>
      <c r="AO78" s="52">
        <f>AA78+AB78</f>
        <v>3765.6509590221394</v>
      </c>
      <c r="AP78" s="52">
        <f>AC78+AD78</f>
        <v>3495.6764744099269</v>
      </c>
      <c r="AQ78" s="52">
        <f>AE78+AF78</f>
        <v>3685.7631009283264</v>
      </c>
      <c r="AR78" s="52">
        <f>AG78+AH78</f>
        <v>5631.8638744525724</v>
      </c>
      <c r="AS78" s="52">
        <f>AI78+AJ78</f>
        <v>6806.2780233025915</v>
      </c>
      <c r="AT78" s="52">
        <f>('[1]Segments Analysis in USD'!AL78+'[1]Segments Analysis in USD'!AK78)*31.609</f>
        <v>7340.5307871224322</v>
      </c>
      <c r="AU78" s="52"/>
      <c r="AV78" s="30">
        <v>0.64124469253924588</v>
      </c>
      <c r="AW78" s="25">
        <f>C78/C$75</f>
        <v>0.46828681163650432</v>
      </c>
      <c r="AX78" s="25">
        <v>0.15514615629590522</v>
      </c>
      <c r="AY78" s="25">
        <v>0.28261598409992306</v>
      </c>
      <c r="AZ78" s="25">
        <v>0.26372146021786985</v>
      </c>
      <c r="BA78" s="25">
        <f t="shared" si="157"/>
        <v>0.2705498174467651</v>
      </c>
      <c r="BB78" s="25">
        <f t="shared" si="157"/>
        <v>0.29684838644062372</v>
      </c>
      <c r="BC78" s="25">
        <f t="shared" si="157"/>
        <v>0.21073875949667414</v>
      </c>
      <c r="BD78" s="25">
        <f t="shared" si="157"/>
        <v>0.26697545165305775</v>
      </c>
      <c r="BE78" s="25"/>
      <c r="BF78" s="25">
        <f t="shared" si="158"/>
        <v>0.21531816706060949</v>
      </c>
      <c r="BG78" s="25">
        <f t="shared" si="158"/>
        <v>0.3454295440820046</v>
      </c>
      <c r="BH78" s="25">
        <f t="shared" si="158"/>
        <v>0.28999691230740782</v>
      </c>
      <c r="BI78" s="25">
        <f t="shared" si="158"/>
        <v>0.27630494005919959</v>
      </c>
      <c r="BJ78" s="25">
        <f t="shared" si="158"/>
        <v>0.24835594470731845</v>
      </c>
      <c r="BK78" s="25">
        <f t="shared" si="158"/>
        <v>0.23788308078654685</v>
      </c>
      <c r="BL78" s="25">
        <f t="shared" si="158"/>
        <v>0.20065743871875019</v>
      </c>
      <c r="BM78" s="25">
        <f t="shared" si="158"/>
        <v>0.34163494761591884</v>
      </c>
      <c r="BN78" s="25">
        <f t="shared" si="158"/>
        <v>0.22016339925033834</v>
      </c>
      <c r="BO78" s="25">
        <f t="shared" si="158"/>
        <v>0.2159936916821377</v>
      </c>
      <c r="BP78" s="25">
        <f t="shared" si="159"/>
        <v>0.30048658420756674</v>
      </c>
      <c r="BQ78" s="25">
        <f t="shared" si="159"/>
        <v>0.34975780211186441</v>
      </c>
      <c r="BR78" s="25">
        <f t="shared" si="159"/>
        <v>0.39319117352731781</v>
      </c>
      <c r="BS78" s="25">
        <f t="shared" si="159"/>
        <v>0.3185850293259912</v>
      </c>
      <c r="BT78" s="25">
        <f t="shared" si="159"/>
        <v>0.29733974175558331</v>
      </c>
      <c r="BU78" s="25">
        <f t="shared" si="159"/>
        <v>0.20927498595362137</v>
      </c>
      <c r="BV78" s="25">
        <f t="shared" si="159"/>
        <v>0.20384137895792315</v>
      </c>
      <c r="BW78" s="25">
        <f t="shared" si="159"/>
        <v>0.23567641717631352</v>
      </c>
      <c r="BX78" s="25">
        <f t="shared" si="159"/>
        <v>0.17578804457817968</v>
      </c>
      <c r="BY78" s="25">
        <f t="shared" si="159"/>
        <v>0.23329973615948965</v>
      </c>
      <c r="BZ78" s="25">
        <f t="shared" si="159"/>
        <v>0.20239510839088129</v>
      </c>
      <c r="CA78" s="25">
        <f t="shared" si="159"/>
        <v>0.28636063115173521</v>
      </c>
      <c r="CB78" s="25">
        <f t="shared" si="159"/>
        <v>0.27216035361336327</v>
      </c>
      <c r="CC78" s="25">
        <f t="shared" si="159"/>
        <v>0.30087723090878515</v>
      </c>
      <c r="CD78" s="25">
        <f t="shared" si="159"/>
        <v>0.326215464315248</v>
      </c>
      <c r="CE78" s="25">
        <f t="shared" si="159"/>
        <v>0.36846150996192822</v>
      </c>
      <c r="CF78" s="28">
        <v>3.5475799798405205E-2</v>
      </c>
      <c r="CG78" s="28">
        <v>-1.8609979497341556E-4</v>
      </c>
      <c r="CH78" s="28">
        <v>-2.4962727306956367E-3</v>
      </c>
      <c r="CI78" s="28">
        <v>2.4962727334241208E-3</v>
      </c>
      <c r="CJ78" s="28">
        <v>-1.8656765441846801E-3</v>
      </c>
      <c r="CK78" s="28"/>
      <c r="CL78" s="28"/>
      <c r="CM78" s="21">
        <v>3100.0873843089366</v>
      </c>
      <c r="CN78" s="62"/>
    </row>
    <row r="79" spans="1:92" s="66" customFormat="1" x14ac:dyDescent="0.3">
      <c r="A79" s="29" t="s">
        <v>49</v>
      </c>
      <c r="B79" s="64">
        <f>B33</f>
        <v>-28.000883280757108</v>
      </c>
      <c r="C79" s="64">
        <f t="shared" ref="C79:E79" si="161">C33</f>
        <v>-223.52282877999824</v>
      </c>
      <c r="D79" s="64">
        <f t="shared" si="161"/>
        <v>132.27499664708921</v>
      </c>
      <c r="E79" s="64">
        <f t="shared" si="161"/>
        <v>-35.684445565309943</v>
      </c>
      <c r="F79" s="52">
        <f t="shared" si="151"/>
        <v>-197.71736453515859</v>
      </c>
      <c r="G79" s="52">
        <f t="shared" si="152"/>
        <v>48.281128113334489</v>
      </c>
      <c r="H79" s="52">
        <f t="shared" si="153"/>
        <v>452.21834140104602</v>
      </c>
      <c r="I79" s="52">
        <f t="shared" si="154"/>
        <v>-58.297630209082854</v>
      </c>
      <c r="J79" s="83">
        <f t="shared" si="155"/>
        <v>30.540216422137746</v>
      </c>
      <c r="K79" s="147">
        <f t="shared" ref="K79" si="162">SUM(AF79:AI79)</f>
        <v>4.4618699720258519</v>
      </c>
      <c r="L79" s="147">
        <f>SUM(AJ79:AM79)</f>
        <v>-380.99732671064493</v>
      </c>
      <c r="M79" s="52">
        <f t="shared" ref="M79:AK79" si="163">M33</f>
        <v>-56.505119228183958</v>
      </c>
      <c r="N79" s="52">
        <f t="shared" si="163"/>
        <v>62.241369203202794</v>
      </c>
      <c r="O79" s="52">
        <f t="shared" si="163"/>
        <v>-53.216462452095129</v>
      </c>
      <c r="P79" s="52">
        <f t="shared" si="163"/>
        <v>11.795766911774081</v>
      </c>
      <c r="Q79" s="52">
        <f t="shared" si="163"/>
        <v>-41.454810249045295</v>
      </c>
      <c r="R79" s="52">
        <f t="shared" si="163"/>
        <v>-59.331820807714394</v>
      </c>
      <c r="S79" s="52">
        <f t="shared" si="163"/>
        <v>-18.691184433600029</v>
      </c>
      <c r="T79" s="52">
        <f t="shared" si="163"/>
        <v>-78.239549044798878</v>
      </c>
      <c r="U79" s="52">
        <f t="shared" si="163"/>
        <v>-194.54998191607046</v>
      </c>
      <c r="V79" s="52">
        <f t="shared" si="163"/>
        <v>122.77052494480358</v>
      </c>
      <c r="W79" s="52">
        <f t="shared" si="163"/>
        <v>132.53447981813952</v>
      </c>
      <c r="X79" s="52">
        <f t="shared" si="163"/>
        <v>-12.473894733538145</v>
      </c>
      <c r="Y79" s="52">
        <f t="shared" si="163"/>
        <v>27.952400483063684</v>
      </c>
      <c r="Z79" s="52">
        <f t="shared" si="163"/>
        <v>-6.5689160572428591</v>
      </c>
      <c r="AA79" s="52">
        <f t="shared" si="163"/>
        <v>179.02248032596526</v>
      </c>
      <c r="AB79" s="52">
        <f t="shared" si="163"/>
        <v>251.81237664925993</v>
      </c>
      <c r="AC79" s="52">
        <f t="shared" si="163"/>
        <v>-17.075759822929285</v>
      </c>
      <c r="AD79" s="52">
        <f t="shared" si="163"/>
        <v>12.591129904405534</v>
      </c>
      <c r="AE79" s="52">
        <f t="shared" si="163"/>
        <v>83.044664154618658</v>
      </c>
      <c r="AF79" s="52">
        <f t="shared" si="163"/>
        <v>-136.85766444517776</v>
      </c>
      <c r="AG79" s="52">
        <f t="shared" si="163"/>
        <v>133.82810022250851</v>
      </c>
      <c r="AH79" s="52">
        <f t="shared" si="163"/>
        <v>90.946599009381316</v>
      </c>
      <c r="AI79" s="52">
        <f t="shared" si="163"/>
        <v>-83.455164814686214</v>
      </c>
      <c r="AJ79" s="52">
        <f t="shared" si="163"/>
        <v>-110.77931799506587</v>
      </c>
      <c r="AK79" s="52">
        <f t="shared" si="163"/>
        <v>129.20038151563858</v>
      </c>
      <c r="AL79" s="52">
        <v>-247.60039811871926</v>
      </c>
      <c r="AM79" s="68">
        <v>-151.81799211249839</v>
      </c>
      <c r="AN79" s="52">
        <f>Y79+Z79</f>
        <v>21.383484425820825</v>
      </c>
      <c r="AO79" s="52">
        <f>AA79+AB79</f>
        <v>430.83485697522519</v>
      </c>
      <c r="AP79" s="52">
        <f>AC79+AD79</f>
        <v>-4.4846299185237513</v>
      </c>
      <c r="AQ79" s="52">
        <f>AE79+AF79</f>
        <v>-53.813000290559103</v>
      </c>
      <c r="AR79" s="52">
        <f>AG79+AH79</f>
        <v>224.77469923188983</v>
      </c>
      <c r="AS79" s="52">
        <f>AI79+AJ79</f>
        <v>-194.23448280975208</v>
      </c>
      <c r="AT79" s="52">
        <f>AK79+AL79</f>
        <v>-118.40001660308067</v>
      </c>
      <c r="AU79" s="52"/>
      <c r="AV79" s="30">
        <f>B79/B$75</f>
        <v>-2.2224877551222672E-3</v>
      </c>
      <c r="AW79" s="30">
        <f>C79/C$75</f>
        <v>-1.3231200867799916E-2</v>
      </c>
      <c r="AX79" s="30">
        <f>D79/D$75</f>
        <v>9.2235309055550604E-3</v>
      </c>
      <c r="AY79" s="30">
        <f>E79/E$75</f>
        <v>-2.4302856589480345E-3</v>
      </c>
      <c r="AZ79" s="30">
        <f>F79/F$75</f>
        <v>-1.07115837016228E-2</v>
      </c>
      <c r="BA79" s="30">
        <f t="shared" si="157"/>
        <v>2.1988388520830038E-3</v>
      </c>
      <c r="BB79" s="30">
        <f t="shared" si="157"/>
        <v>1.6525022956185118E-2</v>
      </c>
      <c r="BC79" s="30">
        <f t="shared" si="157"/>
        <v>-1.7107392108467743E-3</v>
      </c>
      <c r="BD79" s="30">
        <f t="shared" si="157"/>
        <v>6.5552299852391109E-4</v>
      </c>
      <c r="BE79" s="30"/>
      <c r="BF79" s="65">
        <f t="shared" si="158"/>
        <v>-2.0705968752601816E-2</v>
      </c>
      <c r="BG79" s="65">
        <f t="shared" si="158"/>
        <v>1.5662545677637151E-2</v>
      </c>
      <c r="BH79" s="65">
        <f t="shared" si="158"/>
        <v>-1.3315993589582209E-2</v>
      </c>
      <c r="BI79" s="65">
        <f t="shared" si="158"/>
        <v>2.9608062102077976E-3</v>
      </c>
      <c r="BJ79" s="65">
        <f t="shared" si="158"/>
        <v>-9.0815751481733986E-3</v>
      </c>
      <c r="BK79" s="65">
        <f t="shared" si="158"/>
        <v>-1.1943540466189808E-2</v>
      </c>
      <c r="BL79" s="65">
        <f t="shared" si="158"/>
        <v>-4.29490405181354E-3</v>
      </c>
      <c r="BM79" s="65">
        <f t="shared" si="158"/>
        <v>-1.7105563900584056E-2</v>
      </c>
      <c r="BN79" s="30">
        <f t="shared" si="158"/>
        <v>-4.0863576211621518E-2</v>
      </c>
      <c r="BO79" s="30">
        <f t="shared" si="158"/>
        <v>1.9763025103801523E-2</v>
      </c>
      <c r="BP79" s="30">
        <f t="shared" si="159"/>
        <v>2.2420351578622578E-2</v>
      </c>
      <c r="BQ79" s="30">
        <f t="shared" si="159"/>
        <v>-2.4588240921289239E-3</v>
      </c>
      <c r="BR79" s="30">
        <f t="shared" si="159"/>
        <v>5.8184512853668765E-3</v>
      </c>
      <c r="BS79" s="30">
        <f t="shared" si="159"/>
        <v>-8.4765629248475128E-4</v>
      </c>
      <c r="BT79" s="30">
        <f t="shared" si="159"/>
        <v>2.3677178668925929E-2</v>
      </c>
      <c r="BU79" s="30">
        <f t="shared" si="159"/>
        <v>3.4727479371168962E-2</v>
      </c>
      <c r="BV79" s="30">
        <f t="shared" si="159"/>
        <v>-2.2229893776792497E-3</v>
      </c>
      <c r="BW79" s="30">
        <f t="shared" si="159"/>
        <v>1.5376244398814809E-3</v>
      </c>
      <c r="BX79" s="30">
        <f t="shared" si="159"/>
        <v>8.4982924308603935E-3</v>
      </c>
      <c r="BY79" s="30">
        <f t="shared" si="159"/>
        <v>-1.6224212509485067E-2</v>
      </c>
      <c r="BZ79" s="30">
        <f t="shared" si="159"/>
        <v>1.3005899658029599E-2</v>
      </c>
      <c r="CA79" s="30">
        <f t="shared" si="159"/>
        <v>7.3377364367379124E-3</v>
      </c>
      <c r="CB79" s="30">
        <f t="shared" si="159"/>
        <v>-6.2060420640642471E-3</v>
      </c>
      <c r="CC79" s="30">
        <f t="shared" si="159"/>
        <v>-1.0593276319601889E-2</v>
      </c>
      <c r="CD79" s="30">
        <f t="shared" si="159"/>
        <v>1.345235662307594E-2</v>
      </c>
      <c r="CE79" s="30">
        <f t="shared" si="159"/>
        <v>-2.1683195873884578E-2</v>
      </c>
      <c r="CF79" s="28">
        <v>0</v>
      </c>
      <c r="CG79" s="28">
        <v>-3.5290850064484403E-7</v>
      </c>
      <c r="CH79" s="28">
        <v>0</v>
      </c>
      <c r="CI79" s="28">
        <v>0</v>
      </c>
      <c r="CJ79" s="28">
        <v>0</v>
      </c>
      <c r="CK79" s="28"/>
      <c r="CL79" s="28"/>
      <c r="CM79" s="21">
        <v>-151.81815517171259</v>
      </c>
      <c r="CN79" s="62"/>
    </row>
    <row r="80" spans="1:92" s="82" customFormat="1" ht="15" customHeight="1" x14ac:dyDescent="0.3">
      <c r="A80" s="79"/>
      <c r="B80" s="70">
        <f>B75-SUM(B76:B79)</f>
        <v>0</v>
      </c>
      <c r="C80" s="70">
        <f>C75-SUM(C76:C79)</f>
        <v>0.38887543247255962</v>
      </c>
      <c r="D80" s="70">
        <f>D75-SUM(D76:D79)</f>
        <v>0.18164370865451929</v>
      </c>
      <c r="E80" s="70">
        <f t="shared" ref="E80:G80" si="164">E75-SUM(E76:E79)</f>
        <v>-9.3405833467841148E-7</v>
      </c>
      <c r="F80" s="70">
        <f t="shared" si="164"/>
        <v>-3.456117960933625</v>
      </c>
      <c r="G80" s="70">
        <f t="shared" si="164"/>
        <v>-3.4849396324716508E-3</v>
      </c>
      <c r="H80" s="70">
        <f>H75-SUM(H76:H79)</f>
        <v>-3.5373148872167803E-2</v>
      </c>
      <c r="I80" s="70">
        <f>I75-SUM(I76:I79)</f>
        <v>-1.0913936421275139E-10</v>
      </c>
      <c r="J80" s="80">
        <f t="shared" ref="J80:AK80" si="165">J75-SUM(J76:J79)</f>
        <v>-7.7125150710344315E-10</v>
      </c>
      <c r="K80" s="146">
        <f t="shared" si="165"/>
        <v>0</v>
      </c>
      <c r="L80" s="146">
        <f t="shared" si="165"/>
        <v>-1.1496013030409813E-9</v>
      </c>
      <c r="M80" s="70">
        <f t="shared" si="165"/>
        <v>-2.4582606254170969E-2</v>
      </c>
      <c r="N80" s="70">
        <f t="shared" si="165"/>
        <v>0.22367790523139774</v>
      </c>
      <c r="O80" s="70">
        <f t="shared" si="165"/>
        <v>-0.14190741802303819</v>
      </c>
      <c r="P80" s="70">
        <f t="shared" si="165"/>
        <v>-5.7191918721400725E-2</v>
      </c>
      <c r="Q80" s="70">
        <f t="shared" si="165"/>
        <v>-0.16830820202449104</v>
      </c>
      <c r="R80" s="70">
        <f t="shared" si="165"/>
        <v>-3.1003108241229711</v>
      </c>
      <c r="S80" s="70">
        <f t="shared" si="165"/>
        <v>9.3220778380782576E-3</v>
      </c>
      <c r="T80" s="70">
        <f t="shared" si="165"/>
        <v>-0.19682101262606011</v>
      </c>
      <c r="U80" s="70">
        <f t="shared" si="165"/>
        <v>3.1233682329911971E-3</v>
      </c>
      <c r="V80" s="70">
        <f t="shared" si="165"/>
        <v>-3.1233683912432753E-3</v>
      </c>
      <c r="W80" s="70">
        <f t="shared" si="165"/>
        <v>3.2628219232719857E-3</v>
      </c>
      <c r="X80" s="70">
        <f t="shared" si="165"/>
        <v>-6.7477613956725691E-3</v>
      </c>
      <c r="Y80" s="70">
        <f t="shared" si="165"/>
        <v>-3.5646507967612706E-6</v>
      </c>
      <c r="Z80" s="70">
        <f t="shared" si="165"/>
        <v>-3.5475782729008642E-2</v>
      </c>
      <c r="AA80" s="70">
        <f t="shared" si="165"/>
        <v>-1.6758940455474658E-4</v>
      </c>
      <c r="AB80" s="70">
        <f t="shared" si="165"/>
        <v>2.737879131018417E-4</v>
      </c>
      <c r="AC80" s="70">
        <f t="shared" si="165"/>
        <v>-1.7865886211438919E-3</v>
      </c>
      <c r="AD80" s="70">
        <f t="shared" si="165"/>
        <v>1.7865886402432807E-3</v>
      </c>
      <c r="AE80" s="70">
        <f t="shared" si="165"/>
        <v>2.9285729397088289E-10</v>
      </c>
      <c r="AF80" s="70">
        <f t="shared" si="165"/>
        <v>-4.2018655221909285E-10</v>
      </c>
      <c r="AG80" s="70">
        <f t="shared" si="165"/>
        <v>5.4569682106375694E-11</v>
      </c>
      <c r="AH80" s="70">
        <f t="shared" si="165"/>
        <v>-2.9467628337442875E-10</v>
      </c>
      <c r="AI80" s="70">
        <f t="shared" si="165"/>
        <v>6.2209437601268291E-10</v>
      </c>
      <c r="AJ80" s="70">
        <f t="shared" si="165"/>
        <v>-1.1514202924445271E-9</v>
      </c>
      <c r="AK80" s="70">
        <f t="shared" si="165"/>
        <v>0</v>
      </c>
      <c r="AL80" s="70">
        <f>AL75-SUM(AL76:AL79)</f>
        <v>0</v>
      </c>
      <c r="AM80" s="67">
        <f>AM75-SUM(AM76:AM79)</f>
        <v>0</v>
      </c>
      <c r="AN80" s="70"/>
      <c r="AO80" s="70"/>
      <c r="AP80" s="70"/>
      <c r="AQ80" s="70"/>
      <c r="AR80" s="70"/>
      <c r="AS80" s="70"/>
      <c r="AT80" s="70"/>
      <c r="AU80" s="70"/>
      <c r="AV80" s="70">
        <f t="shared" ref="AV80:BD80" si="166">AV75-SUM(AV76:AV79)</f>
        <v>-1.7709490146020634E-3</v>
      </c>
      <c r="AW80" s="70">
        <f t="shared" si="166"/>
        <v>2.3019075893415675E-5</v>
      </c>
      <c r="AX80" s="70">
        <f t="shared" si="166"/>
        <v>-5.9650943952909152E-3</v>
      </c>
      <c r="AY80" s="70">
        <f t="shared" si="166"/>
        <v>4.78900819199779E-3</v>
      </c>
      <c r="AZ80" s="70">
        <f t="shared" si="166"/>
        <v>-6.5029464719814634E-3</v>
      </c>
      <c r="BA80" s="70">
        <f t="shared" si="166"/>
        <v>-1.5871254377408661E-7</v>
      </c>
      <c r="BB80" s="70">
        <f t="shared" si="166"/>
        <v>-1.2926103247767884E-6</v>
      </c>
      <c r="BC80" s="70">
        <f t="shared" si="166"/>
        <v>-3.1086244689504383E-15</v>
      </c>
      <c r="BD80" s="70">
        <f t="shared" si="166"/>
        <v>-1.6431300764452317E-14</v>
      </c>
      <c r="BE80" s="70"/>
      <c r="BF80" s="70">
        <f t="shared" ref="BF80:CE80" si="167">BF75-SUM(BF76:BF79)</f>
        <v>-9.0081515429218939E-6</v>
      </c>
      <c r="BG80" s="70">
        <f t="shared" si="167"/>
        <v>5.6286766384028297E-5</v>
      </c>
      <c r="BH80" s="70">
        <f t="shared" si="167"/>
        <v>-3.5508528407168782E-5</v>
      </c>
      <c r="BI80" s="70">
        <f t="shared" si="167"/>
        <v>-1.4355504766472293E-5</v>
      </c>
      <c r="BJ80" s="70">
        <f t="shared" si="167"/>
        <v>-3.6871561480023018E-5</v>
      </c>
      <c r="BK80" s="70">
        <f t="shared" si="167"/>
        <v>-6.2409491705439635E-4</v>
      </c>
      <c r="BL80" s="70">
        <f t="shared" si="167"/>
        <v>2.1420488368617541E-6</v>
      </c>
      <c r="BM80" s="70">
        <f t="shared" si="167"/>
        <v>-4.3031107024082971E-5</v>
      </c>
      <c r="BN80" s="70">
        <f t="shared" si="167"/>
        <v>6.5603704813010921E-7</v>
      </c>
      <c r="BO80" s="70">
        <f t="shared" si="167"/>
        <v>-5.0278524055258345E-7</v>
      </c>
      <c r="BP80" s="70">
        <f t="shared" si="167"/>
        <v>5.5195911841110501E-7</v>
      </c>
      <c r="BQ80" s="70">
        <f t="shared" si="167"/>
        <v>-1.3301024774925452E-6</v>
      </c>
      <c r="BR80" s="70">
        <f t="shared" si="167"/>
        <v>-7.4200223743048355E-10</v>
      </c>
      <c r="BS80" s="70">
        <f t="shared" si="167"/>
        <v>-4.5778131732010507E-6</v>
      </c>
      <c r="BT80" s="70">
        <f t="shared" si="167"/>
        <v>-2.2165061341894443E-8</v>
      </c>
      <c r="BU80" s="70">
        <f t="shared" si="167"/>
        <v>3.7758128623721632E-8</v>
      </c>
      <c r="BV80" s="70">
        <f t="shared" si="167"/>
        <v>-2.3258511294699247E-7</v>
      </c>
      <c r="BW80" s="70">
        <f t="shared" si="167"/>
        <v>2.1817758844022705E-7</v>
      </c>
      <c r="BX80" s="70">
        <f t="shared" si="167"/>
        <v>2.9864999362416711E-14</v>
      </c>
      <c r="BY80" s="70">
        <f t="shared" si="167"/>
        <v>-4.9737991503207013E-14</v>
      </c>
      <c r="BZ80" s="70">
        <f t="shared" si="167"/>
        <v>5.3290705182007514E-15</v>
      </c>
      <c r="CA80" s="70">
        <f t="shared" si="167"/>
        <v>-2.375877272697835E-14</v>
      </c>
      <c r="CB80" s="70">
        <f t="shared" si="167"/>
        <v>4.6296300126869028E-14</v>
      </c>
      <c r="CC80" s="70">
        <f t="shared" si="167"/>
        <v>-1.099120794378905E-13</v>
      </c>
      <c r="CD80" s="70">
        <f t="shared" si="167"/>
        <v>0</v>
      </c>
      <c r="CE80" s="70">
        <f t="shared" si="167"/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/>
      <c r="CL80" s="28"/>
      <c r="CM80" s="81">
        <f t="shared" ref="CM80" si="168">CM75-SUM(CM76:CM79)</f>
        <v>0</v>
      </c>
      <c r="CN80" s="62"/>
    </row>
    <row r="81" spans="1:111" s="23" customFormat="1" ht="15" customHeight="1" x14ac:dyDescent="0.3">
      <c r="A81" s="24" t="s">
        <v>60</v>
      </c>
      <c r="B81" s="52">
        <f>B59</f>
        <v>96858</v>
      </c>
      <c r="C81" s="52">
        <f t="shared" ref="C81:J81" si="169">C59</f>
        <v>186096</v>
      </c>
      <c r="D81" s="52">
        <f t="shared" si="169"/>
        <v>210728.984</v>
      </c>
      <c r="E81" s="52">
        <f t="shared" si="169"/>
        <v>229120.448</v>
      </c>
      <c r="F81" s="52">
        <f t="shared" si="169"/>
        <v>243907.21766484791</v>
      </c>
      <c r="G81" s="52">
        <f t="shared" si="169"/>
        <v>234697.94899999999</v>
      </c>
      <c r="H81" s="52">
        <f t="shared" si="169"/>
        <v>254619.53899999999</v>
      </c>
      <c r="I81" s="52">
        <f t="shared" si="169"/>
        <v>286332.272</v>
      </c>
      <c r="J81" s="83">
        <f t="shared" si="169"/>
        <v>347170.9003483</v>
      </c>
      <c r="K81" s="147">
        <f t="shared" ref="K81:L81" si="170">K35</f>
        <v>326151.65687900002</v>
      </c>
      <c r="L81" s="147">
        <f t="shared" si="170"/>
        <v>366619.75546929997</v>
      </c>
      <c r="M81" s="52">
        <f t="shared" ref="M81:AJ81" si="171">M59</f>
        <v>55494</v>
      </c>
      <c r="N81" s="52">
        <f t="shared" si="171"/>
        <v>56807.148000000001</v>
      </c>
      <c r="O81" s="52">
        <f t="shared" si="171"/>
        <v>59181.069999999992</v>
      </c>
      <c r="P81" s="52">
        <f t="shared" si="171"/>
        <v>57638.23000000001</v>
      </c>
      <c r="Q81" s="52">
        <f t="shared" si="171"/>
        <v>61646.606</v>
      </c>
      <c r="R81" s="52">
        <f t="shared" si="171"/>
        <v>64029.859889935993</v>
      </c>
      <c r="S81" s="52">
        <f t="shared" si="171"/>
        <v>63606.215110064019</v>
      </c>
      <c r="T81" s="52">
        <f t="shared" si="171"/>
        <v>54624.536664847896</v>
      </c>
      <c r="U81" s="52">
        <f t="shared" si="171"/>
        <v>53660.3648109368</v>
      </c>
      <c r="V81" s="52">
        <f t="shared" si="171"/>
        <v>61225.241189063199</v>
      </c>
      <c r="W81" s="52">
        <f t="shared" si="171"/>
        <v>62333.540304536982</v>
      </c>
      <c r="X81" s="52">
        <f t="shared" si="171"/>
        <v>57478.802695463004</v>
      </c>
      <c r="Y81" s="52">
        <f t="shared" si="171"/>
        <v>57164.231830578989</v>
      </c>
      <c r="Z81" s="52">
        <f t="shared" si="171"/>
        <v>66730.030342933402</v>
      </c>
      <c r="AA81" s="52">
        <f t="shared" si="171"/>
        <v>65435.834507806205</v>
      </c>
      <c r="AB81" s="52">
        <f t="shared" si="171"/>
        <v>65289.440000000002</v>
      </c>
      <c r="AC81" s="52">
        <f t="shared" si="171"/>
        <v>71650.278999999995</v>
      </c>
      <c r="AD81" s="52">
        <f t="shared" si="171"/>
        <v>71660.810000000012</v>
      </c>
      <c r="AE81" s="52">
        <f t="shared" si="171"/>
        <v>72604.546000000002</v>
      </c>
      <c r="AF81" s="52">
        <f t="shared" si="171"/>
        <v>70416.637000000017</v>
      </c>
      <c r="AG81" s="52">
        <f t="shared" si="171"/>
        <v>76143.351999999999</v>
      </c>
      <c r="AH81" s="52">
        <f t="shared" si="171"/>
        <v>83590.938999999998</v>
      </c>
      <c r="AI81" s="52">
        <f t="shared" si="171"/>
        <v>96000.728879000002</v>
      </c>
      <c r="AJ81" s="52">
        <f t="shared" si="171"/>
        <v>91435.880469299998</v>
      </c>
      <c r="AK81" s="52">
        <f>AK59</f>
        <v>95810.211442337895</v>
      </c>
      <c r="AL81" s="52">
        <f>AL59</f>
        <v>92556.791738030253</v>
      </c>
      <c r="AM81" s="68">
        <f>AM35</f>
        <v>86816.790213969725</v>
      </c>
      <c r="AN81" s="52">
        <f>Y81+Z81</f>
        <v>123894.2621735124</v>
      </c>
      <c r="AO81" s="52">
        <f>AA81+AB81</f>
        <v>130725.2745078062</v>
      </c>
      <c r="AP81" s="52">
        <f>AC81+AD81</f>
        <v>143311.08900000001</v>
      </c>
      <c r="AQ81" s="52">
        <f>AE81+AF81</f>
        <v>143021.18300000002</v>
      </c>
      <c r="AR81" s="52">
        <f>AG81+AH81</f>
        <v>159734.291</v>
      </c>
      <c r="AS81" s="52">
        <f>AI81+AJ81</f>
        <v>187436.6093483</v>
      </c>
      <c r="AT81" s="52">
        <f>AK81+AL81</f>
        <v>188367.00318036816</v>
      </c>
      <c r="AU81" s="52"/>
      <c r="AV81" s="25">
        <f t="shared" ref="AV81:BD84" si="172">B81/B$81</f>
        <v>1</v>
      </c>
      <c r="AW81" s="25">
        <f t="shared" si="172"/>
        <v>1</v>
      </c>
      <c r="AX81" s="25">
        <f t="shared" si="172"/>
        <v>1</v>
      </c>
      <c r="AY81" s="25">
        <f t="shared" si="172"/>
        <v>1</v>
      </c>
      <c r="AZ81" s="25">
        <f t="shared" si="172"/>
        <v>1</v>
      </c>
      <c r="BA81" s="25">
        <f t="shared" si="172"/>
        <v>1</v>
      </c>
      <c r="BB81" s="25">
        <f t="shared" si="172"/>
        <v>1</v>
      </c>
      <c r="BC81" s="25">
        <f t="shared" si="172"/>
        <v>1</v>
      </c>
      <c r="BD81" s="25">
        <f t="shared" si="172"/>
        <v>1</v>
      </c>
      <c r="BE81" s="25"/>
      <c r="BF81" s="25">
        <f t="shared" ref="BF81:BU84" si="173">M81/M$81</f>
        <v>1</v>
      </c>
      <c r="BG81" s="25">
        <f t="shared" si="173"/>
        <v>1</v>
      </c>
      <c r="BH81" s="25">
        <f t="shared" si="173"/>
        <v>1</v>
      </c>
      <c r="BI81" s="25">
        <f t="shared" si="173"/>
        <v>1</v>
      </c>
      <c r="BJ81" s="25">
        <f t="shared" si="173"/>
        <v>1</v>
      </c>
      <c r="BK81" s="25">
        <f t="shared" si="173"/>
        <v>1</v>
      </c>
      <c r="BL81" s="25">
        <f t="shared" si="173"/>
        <v>1</v>
      </c>
      <c r="BM81" s="25">
        <f t="shared" si="173"/>
        <v>1</v>
      </c>
      <c r="BN81" s="25">
        <f t="shared" si="173"/>
        <v>1</v>
      </c>
      <c r="BO81" s="25">
        <f t="shared" si="173"/>
        <v>1</v>
      </c>
      <c r="BP81" s="25">
        <f t="shared" si="173"/>
        <v>1</v>
      </c>
      <c r="BQ81" s="25">
        <f t="shared" si="173"/>
        <v>1</v>
      </c>
      <c r="BR81" s="25">
        <f t="shared" si="173"/>
        <v>1</v>
      </c>
      <c r="BS81" s="25">
        <f t="shared" si="173"/>
        <v>1</v>
      </c>
      <c r="BT81" s="25">
        <f t="shared" si="173"/>
        <v>1</v>
      </c>
      <c r="BU81" s="25">
        <f t="shared" si="173"/>
        <v>1</v>
      </c>
      <c r="BV81" s="25">
        <f t="shared" ref="BP81:CE84" si="174">AC81/AC$81</f>
        <v>1</v>
      </c>
      <c r="BW81" s="25">
        <f t="shared" si="174"/>
        <v>1</v>
      </c>
      <c r="BX81" s="25">
        <f t="shared" si="174"/>
        <v>1</v>
      </c>
      <c r="BY81" s="25">
        <f t="shared" si="174"/>
        <v>1</v>
      </c>
      <c r="BZ81" s="25">
        <f t="shared" si="174"/>
        <v>1</v>
      </c>
      <c r="CA81" s="25">
        <f t="shared" si="174"/>
        <v>1</v>
      </c>
      <c r="CB81" s="25">
        <f t="shared" si="174"/>
        <v>1</v>
      </c>
      <c r="CC81" s="25">
        <f t="shared" si="174"/>
        <v>1</v>
      </c>
      <c r="CD81" s="25">
        <f t="shared" si="174"/>
        <v>1</v>
      </c>
      <c r="CE81" s="25">
        <f t="shared" si="174"/>
        <v>1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/>
      <c r="CL81" s="28"/>
      <c r="CM81" s="21">
        <f>CM35</f>
        <v>82066.032048865367</v>
      </c>
      <c r="CN81" s="62"/>
    </row>
    <row r="82" spans="1:111" s="23" customFormat="1" ht="15" customHeight="1" x14ac:dyDescent="0.3">
      <c r="A82" s="29" t="str">
        <f>A76</f>
        <v>America</v>
      </c>
      <c r="B82" s="52">
        <v>19958.399999999998</v>
      </c>
      <c r="C82" s="52">
        <v>67952.664384000018</v>
      </c>
      <c r="D82" s="52">
        <v>91384.6678534081</v>
      </c>
      <c r="E82" s="52">
        <f>'[1]Segments Analysis in USD'!E82*'[1]Historical Financials in THB'!F$8</f>
        <v>92030.534314068762</v>
      </c>
      <c r="F82" s="52">
        <f>'[1]Segments Analysis in USD'!F82*'[1]Historical Financials in THB'!G$8</f>
        <v>88790.959109840565</v>
      </c>
      <c r="G82" s="52">
        <f>'[1]Segments Analysis in USD'!G82*'[1]Historical Financials in THB'!H$8</f>
        <v>86403.647394994434</v>
      </c>
      <c r="H82" s="52">
        <f>'[1]Segments Analysis in USD'!H82*'[1]Historical Financials in THB'!I$8</f>
        <v>95649.418308805252</v>
      </c>
      <c r="I82" s="52">
        <f>'[1]Segments Analysis in USD'!I82*'[1]Historical Financials in THB'!J$8</f>
        <v>106815.98949727105</v>
      </c>
      <c r="J82" s="83">
        <f>'[1]Segments Analysis in USD'!J82*'[1]Historical Financials in THB'!K$8</f>
        <v>135126.76719236397</v>
      </c>
      <c r="K82" s="147">
        <f t="shared" ref="K82:K83" si="175">SUM(AF82:AI82)</f>
        <v>124002.67979771207</v>
      </c>
      <c r="L82" s="147">
        <f>SUM(AJ82:AM82)</f>
        <v>135859.78245845635</v>
      </c>
      <c r="M82" s="52">
        <v>23492.126304451493</v>
      </c>
      <c r="N82" s="52">
        <f>(('[1]Segments Analysis in USD'!N82+'[1]Segments Analysis in USD'!M82)*N$142)-M82</f>
        <v>23275.202971630606</v>
      </c>
      <c r="O82" s="52">
        <f>(('[1]Segments Analysis in USD'!M82+'[1]Segments Analysis in USD'!O82+'[1]Segments Analysis in USD'!N82)*O$142)-N82-M82</f>
        <v>23624.701988125795</v>
      </c>
      <c r="P82" s="52">
        <f>(('[1]Segments Analysis in USD'!M82+'[1]Segments Analysis in USD'!N82+'[1]Segments Analysis in USD'!P82+'[1]Segments Analysis in USD'!O82)*P$142)-O82-N82-M82</f>
        <v>21638.46026657179</v>
      </c>
      <c r="Q82" s="52">
        <v>23486.61285991508</v>
      </c>
      <c r="R82" s="52">
        <f>(('[1]Segments Analysis in USD'!R82+'[1]Segments Analysis in USD'!Q82)*R$142)-Q82</f>
        <v>23863.771131148449</v>
      </c>
      <c r="S82" s="52">
        <f>(('[1]Segments Analysis in USD'!Q82+'[1]Segments Analysis in USD'!S82+'[1]Segments Analysis in USD'!R82)*S$142)-R82-Q82</f>
        <v>22710.326308183172</v>
      </c>
      <c r="T82" s="52">
        <f>(('[1]Segments Analysis in USD'!Q82+'[1]Segments Analysis in USD'!R82+'[1]Segments Analysis in USD'!T82+'[1]Segments Analysis in USD'!S82)*T$142)-S82-R82-Q82</f>
        <v>18730.248810593872</v>
      </c>
      <c r="U82" s="52">
        <v>18269.637001463801</v>
      </c>
      <c r="V82" s="52">
        <f>(('[1]Segments Analysis in USD'!V82+'[1]Segments Analysis in USD'!U82)*V$142)-U82</f>
        <v>22442.012452534713</v>
      </c>
      <c r="W82" s="52">
        <f>(('[1]Segments Analysis in USD'!U82+'[1]Segments Analysis in USD'!W82+'[1]Segments Analysis in USD'!V82)*W$142)-V82-U82</f>
        <v>24903.007321347395</v>
      </c>
      <c r="X82" s="52">
        <f>(('[1]Segments Analysis in USD'!U82+'[1]Segments Analysis in USD'!V82+'[1]Segments Analysis in USD'!X82+'[1]Segments Analysis in USD'!W82)*X$142)-W82-V82-U82</f>
        <v>20789.006175685718</v>
      </c>
      <c r="Y82" s="52">
        <v>20867.091232715888</v>
      </c>
      <c r="Z82" s="52">
        <f>(('[1]Segments Analysis in USD'!Z82+'[1]Segments Analysis in USD'!Y82)*Z$142)-Y82</f>
        <v>23412.026571985763</v>
      </c>
      <c r="AA82" s="52">
        <f>(('[1]Segments Analysis in USD'!Y82+'[1]Segments Analysis in USD'!AA82+'[1]Segments Analysis in USD'!Z82)*AA$142)-Z82-Y82</f>
        <v>25347.797390683867</v>
      </c>
      <c r="AB82" s="52">
        <f>(('[1]Segments Analysis in USD'!Y82+'[1]Segments Analysis in USD'!Z82+'[1]Segments Analysis in USD'!AB82+'[1]Segments Analysis in USD'!AA82)*AB$142)-AA82-Z82-Y82</f>
        <v>26022.503113419742</v>
      </c>
      <c r="AC82" s="52">
        <v>27130.908274594836</v>
      </c>
      <c r="AD82" s="52">
        <v>27186.078624526916</v>
      </c>
      <c r="AE82" s="52">
        <v>26861.926621632421</v>
      </c>
      <c r="AF82" s="52">
        <v>25637.075976516822</v>
      </c>
      <c r="AG82" s="52">
        <v>27542.912741438402</v>
      </c>
      <c r="AH82" s="52">
        <v>31645.98842783213</v>
      </c>
      <c r="AI82" s="52">
        <v>39176.702651924716</v>
      </c>
      <c r="AJ82" s="52">
        <v>36761.163371168732</v>
      </c>
      <c r="AK82" s="52">
        <v>34298.441057277814</v>
      </c>
      <c r="AL82" s="52">
        <v>34183.137315318963</v>
      </c>
      <c r="AM82" s="68">
        <v>30617.04071469084</v>
      </c>
      <c r="AN82" s="52">
        <f>Y82+Z82</f>
        <v>44279.117804701651</v>
      </c>
      <c r="AO82" s="52">
        <f>AA82+AB82</f>
        <v>51370.300504103609</v>
      </c>
      <c r="AP82" s="52">
        <f>AC82+AD82</f>
        <v>54316.986899121752</v>
      </c>
      <c r="AQ82" s="52">
        <f>AE82+AF82</f>
        <v>52499.002598149244</v>
      </c>
      <c r="AR82" s="52">
        <f>AG82+AH82</f>
        <v>59188.901169270532</v>
      </c>
      <c r="AS82" s="52">
        <f>AI82+AJ82</f>
        <v>75937.866023093447</v>
      </c>
      <c r="AT82" s="52">
        <f>AK82+AL82</f>
        <v>68481.578372596778</v>
      </c>
      <c r="AU82" s="52"/>
      <c r="AV82" s="25">
        <f t="shared" si="172"/>
        <v>0.20605835346589851</v>
      </c>
      <c r="AW82" s="25">
        <f t="shared" si="172"/>
        <v>0.36514844157854021</v>
      </c>
      <c r="AX82" s="25">
        <f t="shared" si="172"/>
        <v>0.43365969938624155</v>
      </c>
      <c r="AY82" s="25">
        <f t="shared" si="172"/>
        <v>0.40166879524462507</v>
      </c>
      <c r="AZ82" s="25">
        <f t="shared" si="172"/>
        <v>0.36403580000591834</v>
      </c>
      <c r="BA82" s="25">
        <f t="shared" si="172"/>
        <v>0.36814828490467311</v>
      </c>
      <c r="BB82" s="25">
        <f t="shared" si="172"/>
        <v>0.37565623865498105</v>
      </c>
      <c r="BC82" s="25">
        <f t="shared" si="172"/>
        <v>0.37304907599542619</v>
      </c>
      <c r="BD82" s="25">
        <f t="shared" si="172"/>
        <v>0.38922261934049696</v>
      </c>
      <c r="BE82" s="25"/>
      <c r="BF82" s="25">
        <f t="shared" si="173"/>
        <v>0.423327320150854</v>
      </c>
      <c r="BG82" s="25">
        <f t="shared" si="173"/>
        <v>0.40972313856753739</v>
      </c>
      <c r="BH82" s="25">
        <f t="shared" si="173"/>
        <v>0.39919355949674107</v>
      </c>
      <c r="BI82" s="25">
        <f t="shared" si="173"/>
        <v>0.37541854193946944</v>
      </c>
      <c r="BJ82" s="25">
        <f t="shared" si="173"/>
        <v>0.38098793078592325</v>
      </c>
      <c r="BK82" s="25">
        <f t="shared" si="173"/>
        <v>0.3726975378701286</v>
      </c>
      <c r="BL82" s="25">
        <f t="shared" si="173"/>
        <v>0.35704571116022682</v>
      </c>
      <c r="BM82" s="25">
        <f t="shared" si="173"/>
        <v>0.34289075851598394</v>
      </c>
      <c r="BN82" s="25">
        <f t="shared" si="173"/>
        <v>0.34046799841621966</v>
      </c>
      <c r="BO82" s="25">
        <f t="shared" si="173"/>
        <v>0.36654837149981828</v>
      </c>
      <c r="BP82" s="25">
        <f t="shared" si="174"/>
        <v>0.39951215990109284</v>
      </c>
      <c r="BQ82" s="25">
        <f t="shared" si="174"/>
        <v>0.36168126684598917</v>
      </c>
      <c r="BR82" s="25">
        <f t="shared" si="174"/>
        <v>0.36503755170822411</v>
      </c>
      <c r="BS82" s="25">
        <f t="shared" si="174"/>
        <v>0.35084693430631803</v>
      </c>
      <c r="BT82" s="25">
        <f t="shared" si="174"/>
        <v>0.38736874957497464</v>
      </c>
      <c r="BU82" s="25">
        <f t="shared" si="174"/>
        <v>0.39857139398683372</v>
      </c>
      <c r="BV82" s="25">
        <f t="shared" si="174"/>
        <v>0.37865739887202449</v>
      </c>
      <c r="BW82" s="25">
        <f t="shared" si="174"/>
        <v>0.37937163457302409</v>
      </c>
      <c r="BX82" s="25">
        <f t="shared" si="174"/>
        <v>0.36997582247305039</v>
      </c>
      <c r="BY82" s="25">
        <f t="shared" si="174"/>
        <v>0.36407697198769684</v>
      </c>
      <c r="BZ82" s="25">
        <f t="shared" si="174"/>
        <v>0.36172445811734688</v>
      </c>
      <c r="CA82" s="25">
        <f t="shared" si="174"/>
        <v>0.37858156405961813</v>
      </c>
      <c r="CB82" s="25">
        <f t="shared" si="174"/>
        <v>0.40808755422371124</v>
      </c>
      <c r="CC82" s="25">
        <f t="shared" si="174"/>
        <v>0.40204308398945704</v>
      </c>
      <c r="CD82" s="25">
        <f t="shared" si="174"/>
        <v>0.35798314752618904</v>
      </c>
      <c r="CE82" s="25">
        <f t="shared" si="174"/>
        <v>0.36932068056193873</v>
      </c>
      <c r="CF82" s="28">
        <v>-76.176717059439397</v>
      </c>
      <c r="CG82" s="28">
        <v>-62.406849349688855</v>
      </c>
      <c r="CH82" s="28">
        <v>-285.15699391663657</v>
      </c>
      <c r="CI82" s="28">
        <v>-247.15358292267774</v>
      </c>
      <c r="CJ82" s="28">
        <v>-359.14733115892886</v>
      </c>
      <c r="CK82" s="28"/>
      <c r="CL82" s="28"/>
      <c r="CM82" s="21">
        <v>30617.04071469084</v>
      </c>
      <c r="CN82" s="62"/>
    </row>
    <row r="83" spans="1:111" s="23" customFormat="1" ht="15" customHeight="1" x14ac:dyDescent="0.3">
      <c r="A83" s="29" t="str">
        <f>A77</f>
        <v>Europe, Middle East &amp; Africa (EMEA)</v>
      </c>
      <c r="B83" s="52">
        <v>27874.147999999997</v>
      </c>
      <c r="C83" s="52">
        <v>41289.840499999998</v>
      </c>
      <c r="D83" s="52">
        <v>49188.899443020535</v>
      </c>
      <c r="E83" s="52">
        <f>'[1]Segments Analysis in USD'!E83*'[1]Historical Financials in THB'!F$8</f>
        <v>58008.89849364281</v>
      </c>
      <c r="F83" s="52">
        <f>'[1]Segments Analysis in USD'!F83*'[1]Historical Financials in THB'!G$8</f>
        <v>71631.326975717893</v>
      </c>
      <c r="G83" s="52">
        <f>'[1]Segments Analysis in USD'!G83*'[1]Historical Financials in THB'!H$8</f>
        <v>70945.087767343706</v>
      </c>
      <c r="H83" s="52">
        <f>'[1]Segments Analysis in USD'!H83*'[1]Historical Financials in THB'!I$8</f>
        <v>80928.525372760239</v>
      </c>
      <c r="I83" s="52">
        <f>'[1]Segments Analysis in USD'!I83*'[1]Historical Financials in THB'!J$8</f>
        <v>94450.013141792311</v>
      </c>
      <c r="J83" s="83">
        <f>'[1]Segments Analysis in USD'!J83*'[1]Historical Financials in THB'!K$8</f>
        <v>109277.70200776988</v>
      </c>
      <c r="K83" s="147">
        <f t="shared" si="175"/>
        <v>105889.6553826085</v>
      </c>
      <c r="L83" s="147">
        <f>SUM(AJ83:AM83)</f>
        <v>108328.3047649815</v>
      </c>
      <c r="M83" s="52">
        <v>13572.742230581503</v>
      </c>
      <c r="N83" s="52">
        <f>(('[1]Segments Analysis in USD'!N83+'[1]Segments Analysis in USD'!M83)*N$142)-M83</f>
        <v>14498.942687405701</v>
      </c>
      <c r="O83" s="52">
        <f>(('[1]Segments Analysis in USD'!M83+'[1]Segments Analysis in USD'!O83+'[1]Segments Analysis in USD'!N83)*O$142)-N83-M83</f>
        <v>14839.976320164469</v>
      </c>
      <c r="P83" s="52">
        <f>(('[1]Segments Analysis in USD'!M83+'[1]Segments Analysis in USD'!N83+'[1]Segments Analysis in USD'!P83+'[1]Segments Analysis in USD'!O83)*P$142)-O83-N83-M83</f>
        <v>15097.210288229757</v>
      </c>
      <c r="Q83" s="52">
        <v>17346.53437258122</v>
      </c>
      <c r="R83" s="52">
        <f>(('[1]Segments Analysis in USD'!R83+'[1]Segments Analysis in USD'!Q83)*R$142)-Q83</f>
        <v>19034.879220577881</v>
      </c>
      <c r="S83" s="52">
        <f>(('[1]Segments Analysis in USD'!Q83+'[1]Segments Analysis in USD'!S83+'[1]Segments Analysis in USD'!R83)*S$142)-R83-Q83</f>
        <v>18865.946592308996</v>
      </c>
      <c r="T83" s="52">
        <f>(('[1]Segments Analysis in USD'!Q83+'[1]Segments Analysis in USD'!R83+'[1]Segments Analysis in USD'!T83+'[1]Segments Analysis in USD'!S83)*T$142)-S83-R83-Q83</f>
        <v>16383.966790249797</v>
      </c>
      <c r="U83" s="52">
        <v>17452.093828685312</v>
      </c>
      <c r="V83" s="52">
        <f>(('[1]Segments Analysis in USD'!V83+'[1]Segments Analysis in USD'!U83)*V$142)-U83</f>
        <v>18287.624817018514</v>
      </c>
      <c r="W83" s="52">
        <f>(('[1]Segments Analysis in USD'!U83+'[1]Segments Analysis in USD'!W83+'[1]Segments Analysis in USD'!V83)*W$142)-V83-U83</f>
        <v>17983.881653166929</v>
      </c>
      <c r="X83" s="52">
        <f>(('[1]Segments Analysis in USD'!U83+'[1]Segments Analysis in USD'!V83+'[1]Segments Analysis in USD'!X83+'[1]Segments Analysis in USD'!W83)*X$142)-W83-V83-U83</f>
        <v>17221.500241364578</v>
      </c>
      <c r="Y83" s="52">
        <v>17202.627900187068</v>
      </c>
      <c r="Z83" s="52">
        <f>(('[1]Segments Analysis in USD'!Z83+'[1]Segments Analysis in USD'!Y83)*Z$142)-Y83</f>
        <v>22560.746061337803</v>
      </c>
      <c r="AA83" s="52">
        <f>(('[1]Segments Analysis in USD'!Y83+'[1]Segments Analysis in USD'!AA83+'[1]Segments Analysis in USD'!Z83)*AA$142)-Z83-Y83</f>
        <v>20828.264469849648</v>
      </c>
      <c r="AB83" s="52">
        <f>(('[1]Segments Analysis in USD'!Y83+'[1]Segments Analysis in USD'!Z83+'[1]Segments Analysis in USD'!AB83+'[1]Segments Analysis in USD'!AA83)*AB$142)-AA83-Z83-Y83</f>
        <v>20336.886941385721</v>
      </c>
      <c r="AC83" s="52">
        <v>22599.882314957973</v>
      </c>
      <c r="AD83" s="52">
        <v>24024.240132130031</v>
      </c>
      <c r="AE83" s="52">
        <v>24731.026481766701</v>
      </c>
      <c r="AF83" s="52">
        <v>23094.864212937606</v>
      </c>
      <c r="AG83" s="52">
        <v>26211.163193167755</v>
      </c>
      <c r="AH83" s="52">
        <v>27550.552271840068</v>
      </c>
      <c r="AI83" s="52">
        <f>SUM('[1]Segments Analysis in USD'!AG83:AI83)*32.1569-AG83-AH83</f>
        <v>29033.075704663068</v>
      </c>
      <c r="AJ83" s="52">
        <f>('[1]Segments Analysis in USD'!J83*'[1]Historical Financials in THB'!$K$8)-'Segment Analysis in THB'!AG83-'Segment Analysis in THB'!AH83-'Segment Analysis in THB'!AI83</f>
        <v>26482.910838098993</v>
      </c>
      <c r="AK83" s="52">
        <f>'[1]Segments Analysis in USD'!AK83*'[1]Historical Financials in USD'!$AL$8</f>
        <v>28751.780097873292</v>
      </c>
      <c r="AL83" s="52">
        <f>AT83-AK83</f>
        <v>27980.709489317247</v>
      </c>
      <c r="AM83" s="68">
        <v>25112.904339691981</v>
      </c>
      <c r="AN83" s="52">
        <f>Y83+Z83</f>
        <v>39763.373961524871</v>
      </c>
      <c r="AO83" s="52">
        <f>AA83+AB83</f>
        <v>41165.151411235369</v>
      </c>
      <c r="AP83" s="52">
        <f>AC83+AD83</f>
        <v>46624.122447088004</v>
      </c>
      <c r="AQ83" s="52">
        <f>AE83+AF83</f>
        <v>47825.890694704307</v>
      </c>
      <c r="AR83" s="52">
        <f>AG83+AH83</f>
        <v>53761.715465007823</v>
      </c>
      <c r="AS83" s="52">
        <f>AI83+AJ83</f>
        <v>55515.986542762061</v>
      </c>
      <c r="AT83" s="52">
        <f>('[1]Segments Analysis in USD'!AL83+'[1]Segments Analysis in USD'!AK83)*31.609</f>
        <v>56732.489587190539</v>
      </c>
      <c r="AU83" s="52"/>
      <c r="AV83" s="25">
        <f t="shared" si="172"/>
        <v>0.28778364203266638</v>
      </c>
      <c r="AW83" s="25">
        <f t="shared" si="172"/>
        <v>0.22187387423695296</v>
      </c>
      <c r="AX83" s="25">
        <f t="shared" si="172"/>
        <v>0.23342256252239385</v>
      </c>
      <c r="AY83" s="25">
        <f t="shared" si="172"/>
        <v>0.25318080075350941</v>
      </c>
      <c r="AZ83" s="25">
        <f t="shared" si="172"/>
        <v>0.29368268664417407</v>
      </c>
      <c r="BA83" s="25">
        <f t="shared" si="172"/>
        <v>0.3022825212986574</v>
      </c>
      <c r="BB83" s="25">
        <f t="shared" si="172"/>
        <v>0.31784098616548134</v>
      </c>
      <c r="BC83" s="25">
        <f t="shared" si="172"/>
        <v>0.32986157125101256</v>
      </c>
      <c r="BD83" s="25">
        <f t="shared" si="172"/>
        <v>0.31476630644485692</v>
      </c>
      <c r="BE83" s="25"/>
      <c r="BF83" s="25">
        <f t="shared" si="173"/>
        <v>0.24458035518401094</v>
      </c>
      <c r="BG83" s="25">
        <f t="shared" si="173"/>
        <v>0.25523095592487233</v>
      </c>
      <c r="BH83" s="25">
        <f t="shared" si="173"/>
        <v>0.25075545812477656</v>
      </c>
      <c r="BI83" s="25">
        <f t="shared" si="173"/>
        <v>0.26193049800852236</v>
      </c>
      <c r="BJ83" s="25">
        <f t="shared" si="173"/>
        <v>0.28138668935936589</v>
      </c>
      <c r="BK83" s="25">
        <f t="shared" si="173"/>
        <v>0.29728128803183157</v>
      </c>
      <c r="BL83" s="25">
        <f t="shared" si="173"/>
        <v>0.29660539555235937</v>
      </c>
      <c r="BM83" s="25">
        <f t="shared" si="173"/>
        <v>0.29993786292000246</v>
      </c>
      <c r="BN83" s="25">
        <f t="shared" si="173"/>
        <v>0.32523248565630902</v>
      </c>
      <c r="BO83" s="25">
        <f t="shared" si="173"/>
        <v>0.29869420621057957</v>
      </c>
      <c r="BP83" s="25">
        <f t="shared" si="174"/>
        <v>0.28851051240319109</v>
      </c>
      <c r="BQ83" s="25">
        <f t="shared" si="174"/>
        <v>0.29961480465430657</v>
      </c>
      <c r="BR83" s="25">
        <f t="shared" si="174"/>
        <v>0.30093342198967199</v>
      </c>
      <c r="BS83" s="25">
        <f t="shared" si="174"/>
        <v>0.33808985168140193</v>
      </c>
      <c r="BT83" s="25">
        <f t="shared" si="174"/>
        <v>0.31830058600941247</v>
      </c>
      <c r="BU83" s="25">
        <f t="shared" si="174"/>
        <v>0.31148815093812598</v>
      </c>
      <c r="BV83" s="25">
        <f t="shared" si="174"/>
        <v>0.31541932048803289</v>
      </c>
      <c r="BW83" s="25">
        <f t="shared" si="174"/>
        <v>0.33524935222097024</v>
      </c>
      <c r="BX83" s="25">
        <f t="shared" si="174"/>
        <v>0.34062641865106769</v>
      </c>
      <c r="BY83" s="25">
        <f t="shared" si="174"/>
        <v>0.32797454120022235</v>
      </c>
      <c r="BZ83" s="25">
        <f t="shared" si="174"/>
        <v>0.34423442762498496</v>
      </c>
      <c r="CA83" s="25">
        <f t="shared" si="174"/>
        <v>0.3295877830950083</v>
      </c>
      <c r="CB83" s="25">
        <f t="shared" si="174"/>
        <v>0.30242557576053991</v>
      </c>
      <c r="CC83" s="25">
        <f t="shared" si="174"/>
        <v>0.28963368321247529</v>
      </c>
      <c r="CD83" s="25">
        <f t="shared" si="174"/>
        <v>0.30009097845668747</v>
      </c>
      <c r="CE83" s="25">
        <f t="shared" si="174"/>
        <v>0.30230854985242944</v>
      </c>
      <c r="CF83" s="28">
        <v>-172.64840975334664</v>
      </c>
      <c r="CG83" s="28">
        <v>-70.297587185246812</v>
      </c>
      <c r="CH83" s="28">
        <v>-933.69689726256911</v>
      </c>
      <c r="CI83" s="28">
        <v>-996.89746214442857</v>
      </c>
      <c r="CJ83" s="28">
        <v>-1121.1899281937804</v>
      </c>
      <c r="CK83" s="28"/>
      <c r="CL83" s="28"/>
      <c r="CM83" s="21">
        <v>25112.904339691981</v>
      </c>
      <c r="CN83" s="62"/>
    </row>
    <row r="84" spans="1:111" s="62" customFormat="1" ht="15" customHeight="1" x14ac:dyDescent="0.3">
      <c r="A84" s="29" t="str">
        <f>A78</f>
        <v>Asia</v>
      </c>
      <c r="B84" s="53">
        <v>49025.419360000029</v>
      </c>
      <c r="C84" s="53">
        <v>76853.607339000053</v>
      </c>
      <c r="D84" s="53">
        <v>70155.418016079871</v>
      </c>
      <c r="E84" s="52">
        <f>'[1]Segments Analysis in USD'!E84*'[1]Historical Financials in THB'!F$8</f>
        <v>79081.015498056644</v>
      </c>
      <c r="F84" s="52">
        <f>'[1]Segments Analysis in USD'!F84*'[1]Historical Financials in THB'!G$8</f>
        <v>83484.726214194379</v>
      </c>
      <c r="G84" s="52">
        <f>'[1]Segments Analysis in USD'!G84*'[1]Historical Financials in THB'!H$8</f>
        <v>77349.21304443595</v>
      </c>
      <c r="H84" s="52">
        <f>'[1]Segments Analysis in USD'!H84*'[1]Historical Financials in THB'!I$8</f>
        <v>78041.642016631085</v>
      </c>
      <c r="I84" s="52">
        <f>'[1]Segments Analysis in USD'!I84*'[1]Historical Financials in THB'!J$8</f>
        <v>85066.269794485299</v>
      </c>
      <c r="J84" s="83">
        <f>'[1]Segments Analysis in USD'!J84*'[1]Historical Financials in THB'!K$8</f>
        <v>102766.43111278975</v>
      </c>
      <c r="K84" s="147">
        <f>SUM(AF84:AI84)</f>
        <v>96259.321284903897</v>
      </c>
      <c r="L84" s="147">
        <f>SUM(AJ84:AM84)</f>
        <v>122431.66829798014</v>
      </c>
      <c r="M84" s="52">
        <v>18429.116704965683</v>
      </c>
      <c r="N84" s="52">
        <f>(('[1]Segments Analysis in USD'!N84+'[1]Segments Analysis in USD'!M84)*N$142)-M84</f>
        <v>19033.017423167392</v>
      </c>
      <c r="O84" s="52">
        <f>(('[1]Segments Analysis in USD'!M84+'[1]Segments Analysis in USD'!O84+'[1]Segments Analysis in USD'!N84)*O$142)-N84-M84</f>
        <v>20716.391252389567</v>
      </c>
      <c r="P84" s="52">
        <f>(('[1]Segments Analysis in USD'!M84+'[1]Segments Analysis in USD'!N84+'[1]Segments Analysis in USD'!P84+'[1]Segments Analysis in USD'!O84)*P$142)-O84-N84-M84</f>
        <v>20902.453354236084</v>
      </c>
      <c r="Q84" s="52">
        <v>20813.452439417651</v>
      </c>
      <c r="R84" s="52">
        <f>(('[1]Segments Analysis in USD'!R84+'[1]Segments Analysis in USD'!Q84)*R$142)-Q84</f>
        <v>21131.066422286847</v>
      </c>
      <c r="S84" s="52">
        <f>(('[1]Segments Analysis in USD'!Q84+'[1]Segments Analysis in USD'!S84+'[1]Segments Analysis in USD'!R84)*S$142)-R84-Q84</f>
        <v>22029.755525975201</v>
      </c>
      <c r="T84" s="52">
        <f>(('[1]Segments Analysis in USD'!Q84+'[1]Segments Analysis in USD'!R84+'[1]Segments Analysis in USD'!T84+'[1]Segments Analysis in USD'!S84)*T$142)-S84-R84-Q84</f>
        <v>19510.45182651468</v>
      </c>
      <c r="U84" s="52">
        <v>17938.600428193848</v>
      </c>
      <c r="V84" s="52">
        <f>(('[1]Segments Analysis in USD'!V84+'[1]Segments Analysis in USD'!U84)*V$142)-U84</f>
        <v>20495.637343195685</v>
      </c>
      <c r="W84" s="52">
        <f>(('[1]Segments Analysis in USD'!U84+'[1]Segments Analysis in USD'!W84+'[1]Segments Analysis in USD'!V84)*W$142)-V84-U84</f>
        <v>19446.614144691153</v>
      </c>
      <c r="X84" s="52">
        <f>(('[1]Segments Analysis in USD'!U84+'[1]Segments Analysis in USD'!V84+'[1]Segments Analysis in USD'!X84+'[1]Segments Analysis in USD'!W84)*X$142)-W84-V84-U84</f>
        <v>19468.375054239998</v>
      </c>
      <c r="Y84" s="52">
        <v>19094.512697676037</v>
      </c>
      <c r="Z84" s="52">
        <f>(('[1]Segments Analysis in USD'!Z84+'[1]Segments Analysis in USD'!Y84)*Z$142)-Y84</f>
        <v>20757.257709609847</v>
      </c>
      <c r="AA84" s="52">
        <f>(('[1]Segments Analysis in USD'!Y84+'[1]Segments Analysis in USD'!AA84+'[1]Segments Analysis in USD'!Z84)*AA$142)-Z84-Y84</f>
        <v>19259.773604889248</v>
      </c>
      <c r="AB84" s="52">
        <f>(('[1]Segments Analysis in USD'!Y84+'[1]Segments Analysis in USD'!Z84+'[1]Segments Analysis in USD'!AB84+'[1]Segments Analysis in USD'!AA84)*AB$142)-AA84-Z84-Y84</f>
        <v>18930.098004455955</v>
      </c>
      <c r="AC84" s="52">
        <v>21919.488179519234</v>
      </c>
      <c r="AD84" s="52">
        <v>20450.491689206559</v>
      </c>
      <c r="AE84" s="52">
        <v>21011.593523277355</v>
      </c>
      <c r="AF84" s="52">
        <v>21684.696402482121</v>
      </c>
      <c r="AG84" s="52">
        <v>22389.275881625872</v>
      </c>
      <c r="AH84" s="52">
        <v>24394.398921017273</v>
      </c>
      <c r="AI84" s="52">
        <f>SUM('[1]Segments Analysis in USD'!AG84:AI84)*32.1569-AG84-AH84</f>
        <v>27790.950079778631</v>
      </c>
      <c r="AJ84" s="52">
        <f>('[1]Segments Analysis in USD'!J84*'[1]Historical Financials in THB'!$K$8)-'Segment Analysis in THB'!AG84-'Segment Analysis in THB'!AH84-'Segment Analysis in THB'!AI84</f>
        <v>28191.806230367976</v>
      </c>
      <c r="AK84" s="52">
        <f>'[1]Segments Analysis in USD'!AK84*'[1]Historical Financials in USD'!$AL$8</f>
        <v>32759.990287186782</v>
      </c>
      <c r="AL84" s="52">
        <f>AT84-AK84</f>
        <v>30393.026285757849</v>
      </c>
      <c r="AM84" s="68">
        <v>31086.845494667534</v>
      </c>
      <c r="AN84" s="52">
        <f>Y84+Z84</f>
        <v>39851.770407285883</v>
      </c>
      <c r="AO84" s="52">
        <f>AA84+AB84</f>
        <v>38189.871609345202</v>
      </c>
      <c r="AP84" s="52">
        <f>AC84+AD84</f>
        <v>42369.979868725793</v>
      </c>
      <c r="AQ84" s="52">
        <f>AE84+AF84</f>
        <v>42696.289925759476</v>
      </c>
      <c r="AR84" s="52">
        <f>AG84+AH84</f>
        <v>46783.674802643145</v>
      </c>
      <c r="AS84" s="52">
        <f>AI84+AJ84</f>
        <v>55982.756310146608</v>
      </c>
      <c r="AT84" s="52">
        <f>('[1]Segments Analysis in USD'!AL84+'[1]Segments Analysis in USD'!AK84)*31.609</f>
        <v>63153.016572944631</v>
      </c>
      <c r="AU84" s="52"/>
      <c r="AV84" s="25">
        <f t="shared" si="172"/>
        <v>0.50615766751326718</v>
      </c>
      <c r="AW84" s="25">
        <f t="shared" si="172"/>
        <v>0.41297828722272406</v>
      </c>
      <c r="AX84" s="25">
        <f t="shared" si="172"/>
        <v>0.3329177443197841</v>
      </c>
      <c r="AY84" s="25">
        <f t="shared" si="172"/>
        <v>0.34515040533639602</v>
      </c>
      <c r="AZ84" s="25">
        <f t="shared" si="172"/>
        <v>0.34228067136951423</v>
      </c>
      <c r="BA84" s="25">
        <f t="shared" si="172"/>
        <v>0.32956919041689603</v>
      </c>
      <c r="BB84" s="25">
        <f t="shared" si="172"/>
        <v>0.30650295858335952</v>
      </c>
      <c r="BC84" s="25">
        <f t="shared" si="172"/>
        <v>0.2970893542677065</v>
      </c>
      <c r="BD84" s="25">
        <f t="shared" si="172"/>
        <v>0.29601107411274707</v>
      </c>
      <c r="BE84" s="25"/>
      <c r="BF84" s="25">
        <f t="shared" si="173"/>
        <v>0.33209205869041125</v>
      </c>
      <c r="BG84" s="25">
        <f t="shared" si="173"/>
        <v>0.33504617100593381</v>
      </c>
      <c r="BH84" s="25">
        <f t="shared" si="173"/>
        <v>0.35005097495515997</v>
      </c>
      <c r="BI84" s="25">
        <f t="shared" si="173"/>
        <v>0.36264911941668021</v>
      </c>
      <c r="BJ84" s="25">
        <f t="shared" si="173"/>
        <v>0.33762527720370611</v>
      </c>
      <c r="BK84" s="25">
        <f t="shared" si="173"/>
        <v>0.33001893895457612</v>
      </c>
      <c r="BL84" s="25">
        <f t="shared" si="173"/>
        <v>0.34634595829754961</v>
      </c>
      <c r="BM84" s="25">
        <f t="shared" si="173"/>
        <v>0.35717377240602005</v>
      </c>
      <c r="BN84" s="25">
        <f t="shared" si="173"/>
        <v>0.33429889065043566</v>
      </c>
      <c r="BO84" s="25">
        <f t="shared" si="173"/>
        <v>0.33475796820310227</v>
      </c>
      <c r="BP84" s="25">
        <f t="shared" si="174"/>
        <v>0.31197673114157642</v>
      </c>
      <c r="BQ84" s="25">
        <f t="shared" si="174"/>
        <v>0.33870529901933227</v>
      </c>
      <c r="BR84" s="25">
        <f t="shared" si="174"/>
        <v>0.33402902630210396</v>
      </c>
      <c r="BS84" s="25">
        <f t="shared" si="174"/>
        <v>0.31106321401228021</v>
      </c>
      <c r="BT84" s="25">
        <f t="shared" si="174"/>
        <v>0.29433067905004928</v>
      </c>
      <c r="BU84" s="25">
        <f t="shared" si="174"/>
        <v>0.28994119117051631</v>
      </c>
      <c r="BV84" s="25">
        <f t="shared" si="174"/>
        <v>0.30592327741695513</v>
      </c>
      <c r="BW84" s="25">
        <f t="shared" si="174"/>
        <v>0.2853790194278652</v>
      </c>
      <c r="BX84" s="25">
        <f t="shared" si="174"/>
        <v>0.28939776750724888</v>
      </c>
      <c r="BY84" s="25">
        <f t="shared" si="174"/>
        <v>0.30794848101709421</v>
      </c>
      <c r="BZ84" s="25">
        <f t="shared" si="174"/>
        <v>0.29404111184422077</v>
      </c>
      <c r="CA84" s="25">
        <f t="shared" si="174"/>
        <v>0.2918306602706936</v>
      </c>
      <c r="CB84" s="25">
        <f t="shared" si="174"/>
        <v>0.28948686540501728</v>
      </c>
      <c r="CC84" s="25">
        <f t="shared" si="174"/>
        <v>0.30832323247364035</v>
      </c>
      <c r="CD84" s="25">
        <f t="shared" si="174"/>
        <v>0.34192587401712338</v>
      </c>
      <c r="CE84" s="25">
        <f t="shared" si="174"/>
        <v>0.32837164853100448</v>
      </c>
      <c r="CF84" s="28">
        <v>248.82512681279331</v>
      </c>
      <c r="CG84" s="28">
        <v>132.75174881923886</v>
      </c>
      <c r="CH84" s="28">
        <v>1218.853891179213</v>
      </c>
      <c r="CI84" s="28">
        <v>1244.0510450670554</v>
      </c>
      <c r="CJ84" s="28">
        <v>1480.3372593526801</v>
      </c>
      <c r="CK84" s="28"/>
      <c r="CL84" s="28"/>
      <c r="CM84" s="21">
        <v>26336.087329563161</v>
      </c>
    </row>
    <row r="85" spans="1:111" s="82" customFormat="1" ht="15" customHeight="1" x14ac:dyDescent="0.3">
      <c r="A85" s="29"/>
      <c r="B85" s="70">
        <f>B81-SUM(B82:B84)</f>
        <v>3.2639999975799583E-2</v>
      </c>
      <c r="C85" s="70">
        <f>C81-SUM(C82:C84)</f>
        <v>-0.11222300009103492</v>
      </c>
      <c r="D85" s="70">
        <f>D81-SUM(D82:D84)</f>
        <v>-1.3125085097271949E-3</v>
      </c>
      <c r="E85" s="70">
        <f t="shared" ref="E85:AM85" si="176">E81-SUM(E82:E84)</f>
        <v>-3.0576818971894681E-4</v>
      </c>
      <c r="F85" s="70">
        <f>F81-SUM(F82:F84)</f>
        <v>0.20536509505473077</v>
      </c>
      <c r="G85" s="70">
        <f t="shared" si="176"/>
        <v>7.9322591773234308E-4</v>
      </c>
      <c r="H85" s="70">
        <f t="shared" si="176"/>
        <v>-4.669819658738561E-2</v>
      </c>
      <c r="I85" s="70">
        <f t="shared" si="176"/>
        <v>-4.3354864465072751E-4</v>
      </c>
      <c r="J85" s="117">
        <f t="shared" si="176"/>
        <v>3.5376404412090778E-5</v>
      </c>
      <c r="K85" s="146">
        <f t="shared" si="176"/>
        <v>4.1377556044608355E-4</v>
      </c>
      <c r="L85" s="146">
        <f t="shared" si="176"/>
        <v>-5.2118033636361361E-5</v>
      </c>
      <c r="M85" s="70">
        <f t="shared" si="176"/>
        <v>1.4760001315153204E-2</v>
      </c>
      <c r="N85" s="70">
        <f t="shared" si="176"/>
        <v>-1.5082203695783392E-2</v>
      </c>
      <c r="O85" s="70">
        <f t="shared" si="176"/>
        <v>4.3932016706094146E-4</v>
      </c>
      <c r="P85" s="70">
        <f t="shared" si="176"/>
        <v>0.10609096237749327</v>
      </c>
      <c r="Q85" s="70">
        <f t="shared" si="176"/>
        <v>6.3280860485974699E-3</v>
      </c>
      <c r="R85" s="70">
        <f t="shared" si="176"/>
        <v>0.14311592280864716</v>
      </c>
      <c r="S85" s="70">
        <f t="shared" si="176"/>
        <v>0.18668359665025491</v>
      </c>
      <c r="T85" s="70">
        <f t="shared" si="176"/>
        <v>-0.13076251045276877</v>
      </c>
      <c r="U85" s="70">
        <f t="shared" si="176"/>
        <v>3.3552593835338484E-2</v>
      </c>
      <c r="V85" s="70">
        <f t="shared" si="176"/>
        <v>-3.3423685708839912E-2</v>
      </c>
      <c r="W85" s="70">
        <f t="shared" si="176"/>
        <v>3.7185331508226227E-2</v>
      </c>
      <c r="X85" s="70">
        <f t="shared" si="176"/>
        <v>-7.8775827292702161E-2</v>
      </c>
      <c r="Y85" s="70">
        <f t="shared" si="176"/>
        <v>0</v>
      </c>
      <c r="Z85" s="70">
        <f t="shared" si="176"/>
        <v>0</v>
      </c>
      <c r="AA85" s="70">
        <f t="shared" si="176"/>
        <v>-9.5761656120885164E-4</v>
      </c>
      <c r="AB85" s="70">
        <f t="shared" si="176"/>
        <v>-4.8059261418529786E-2</v>
      </c>
      <c r="AC85" s="70">
        <f t="shared" si="176"/>
        <v>2.3092795163393021E-4</v>
      </c>
      <c r="AD85" s="70">
        <f t="shared" si="176"/>
        <v>-4.4586349395103753E-4</v>
      </c>
      <c r="AE85" s="70">
        <f t="shared" si="176"/>
        <v>-6.2667648307979107E-4</v>
      </c>
      <c r="AF85" s="70">
        <f t="shared" si="176"/>
        <v>4.0806346805766225E-4</v>
      </c>
      <c r="AG85" s="70">
        <f t="shared" si="176"/>
        <v>1.8376797379460186E-4</v>
      </c>
      <c r="AH85" s="70">
        <f t="shared" si="176"/>
        <v>-6.2068947590887547E-4</v>
      </c>
      <c r="AI85" s="70">
        <f t="shared" si="176"/>
        <v>4.426335945026949E-4</v>
      </c>
      <c r="AJ85" s="70">
        <f t="shared" si="176"/>
        <v>2.9664297471754253E-5</v>
      </c>
      <c r="AK85" s="70">
        <f t="shared" si="176"/>
        <v>0</v>
      </c>
      <c r="AL85" s="70">
        <f t="shared" si="176"/>
        <v>-8.1352363806217909E-2</v>
      </c>
      <c r="AM85" s="67">
        <f t="shared" si="176"/>
        <v>-3.3508062188047916E-4</v>
      </c>
      <c r="AN85" s="70"/>
      <c r="AO85" s="70"/>
      <c r="AP85" s="70"/>
      <c r="AQ85" s="70"/>
      <c r="AR85" s="70"/>
      <c r="AS85" s="70"/>
      <c r="AT85" s="70"/>
      <c r="AU85" s="70"/>
      <c r="AV85" s="70">
        <f t="shared" ref="AV85:BD85" si="177">AV81-SUM(AV82:AV84)</f>
        <v>3.3698816792604447E-7</v>
      </c>
      <c r="AW85" s="70">
        <f t="shared" si="177"/>
        <v>-6.0303821713958428E-7</v>
      </c>
      <c r="AX85" s="70">
        <f t="shared" si="177"/>
        <v>-6.2284195578854451E-9</v>
      </c>
      <c r="AY85" s="70">
        <f t="shared" si="177"/>
        <v>-1.3345304861189788E-9</v>
      </c>
      <c r="AZ85" s="70">
        <f t="shared" si="177"/>
        <v>8.4198039329574925E-7</v>
      </c>
      <c r="BA85" s="70">
        <f t="shared" si="177"/>
        <v>3.3797734610985231E-9</v>
      </c>
      <c r="BB85" s="70">
        <f t="shared" si="177"/>
        <v>-1.8340382190729088E-7</v>
      </c>
      <c r="BC85" s="70">
        <f t="shared" si="177"/>
        <v>-1.5141452536227007E-9</v>
      </c>
      <c r="BD85" s="70">
        <f t="shared" si="177"/>
        <v>1.0189904475765843E-10</v>
      </c>
      <c r="BE85" s="70"/>
      <c r="BF85" s="70">
        <f t="shared" ref="BF85:CE85" si="178">BF81-SUM(BF82:BF84)</f>
        <v>2.6597472380096576E-7</v>
      </c>
      <c r="BG85" s="70">
        <f t="shared" si="178"/>
        <v>-2.6549834353239987E-7</v>
      </c>
      <c r="BH85" s="70">
        <f t="shared" si="178"/>
        <v>7.4233224012232313E-9</v>
      </c>
      <c r="BI85" s="70">
        <f t="shared" si="178"/>
        <v>1.8406353280431276E-6</v>
      </c>
      <c r="BJ85" s="70">
        <f t="shared" si="178"/>
        <v>1.0265100480744138E-7</v>
      </c>
      <c r="BK85" s="70">
        <f t="shared" si="178"/>
        <v>2.2351434637579715E-6</v>
      </c>
      <c r="BL85" s="70">
        <f t="shared" si="178"/>
        <v>2.9349898642561101E-6</v>
      </c>
      <c r="BM85" s="70">
        <f t="shared" si="178"/>
        <v>-2.3938420063984722E-6</v>
      </c>
      <c r="BN85" s="70">
        <f t="shared" si="178"/>
        <v>6.2527703570403048E-7</v>
      </c>
      <c r="BO85" s="70">
        <f t="shared" si="178"/>
        <v>-5.4591350018284857E-7</v>
      </c>
      <c r="BP85" s="70">
        <f t="shared" si="178"/>
        <v>5.9655413964243564E-7</v>
      </c>
      <c r="BQ85" s="70">
        <f t="shared" si="178"/>
        <v>-1.3705196280078269E-6</v>
      </c>
      <c r="BR85" s="70">
        <f t="shared" si="178"/>
        <v>0</v>
      </c>
      <c r="BS85" s="70">
        <f t="shared" si="178"/>
        <v>0</v>
      </c>
      <c r="BT85" s="70">
        <f t="shared" si="178"/>
        <v>-1.46344363294304E-8</v>
      </c>
      <c r="BU85" s="70">
        <f t="shared" si="178"/>
        <v>-7.360954761281846E-7</v>
      </c>
      <c r="BV85" s="70">
        <f t="shared" si="178"/>
        <v>3.2229874324940511E-9</v>
      </c>
      <c r="BW85" s="70">
        <f t="shared" si="178"/>
        <v>-6.22185947207754E-9</v>
      </c>
      <c r="BX85" s="70">
        <f t="shared" si="178"/>
        <v>-8.6313669545035054E-9</v>
      </c>
      <c r="BY85" s="70">
        <f t="shared" si="178"/>
        <v>5.7949864906703397E-9</v>
      </c>
      <c r="BZ85" s="70">
        <f t="shared" si="178"/>
        <v>2.4134474418957552E-9</v>
      </c>
      <c r="CA85" s="70">
        <f t="shared" si="178"/>
        <v>-7.4253199144891369E-9</v>
      </c>
      <c r="CB85" s="70">
        <f t="shared" si="178"/>
        <v>4.6107315743171284E-9</v>
      </c>
      <c r="CC85" s="70">
        <f t="shared" si="178"/>
        <v>3.2442726283221646E-10</v>
      </c>
      <c r="CD85" s="70">
        <f t="shared" si="178"/>
        <v>0</v>
      </c>
      <c r="CE85" s="70">
        <f t="shared" si="178"/>
        <v>-8.7894537270649664E-7</v>
      </c>
      <c r="CF85" s="28">
        <v>0</v>
      </c>
      <c r="CG85" s="28">
        <v>0</v>
      </c>
      <c r="CH85" s="28">
        <v>0</v>
      </c>
      <c r="CI85" s="28">
        <v>0</v>
      </c>
      <c r="CJ85" s="28">
        <v>0</v>
      </c>
      <c r="CK85" s="28"/>
      <c r="CL85" s="28"/>
      <c r="CM85" s="71">
        <f>CM81-SUM(CM82:CM84)</f>
        <v>-3.3508060732856393E-4</v>
      </c>
      <c r="CN85" s="62"/>
    </row>
    <row r="86" spans="1:111" s="73" customFormat="1" ht="25" hidden="1" outlineLevel="1" x14ac:dyDescent="0.5">
      <c r="A86" s="18" t="s">
        <v>61</v>
      </c>
      <c r="B86" s="19"/>
      <c r="C86" s="19"/>
      <c r="D86" s="19"/>
      <c r="E86" s="19"/>
      <c r="F86" s="19"/>
      <c r="G86" s="19"/>
      <c r="H86" s="19"/>
      <c r="I86" s="19"/>
      <c r="J86" s="134"/>
      <c r="K86" s="147"/>
      <c r="L86" s="144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68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28">
        <v>0</v>
      </c>
      <c r="CG86" s="28">
        <v>0</v>
      </c>
      <c r="CH86" s="28">
        <v>0</v>
      </c>
      <c r="CI86" s="28">
        <v>0</v>
      </c>
      <c r="CJ86" s="28">
        <v>0</v>
      </c>
      <c r="CK86" s="28"/>
      <c r="CL86" s="28"/>
      <c r="CM86" s="21"/>
      <c r="CN86" s="62"/>
    </row>
    <row r="87" spans="1:111" ht="15" hidden="1" customHeight="1" outlineLevel="1" x14ac:dyDescent="0.3">
      <c r="A87" s="24" t="s">
        <v>50</v>
      </c>
      <c r="B87" s="84">
        <f>B59</f>
        <v>96858</v>
      </c>
      <c r="C87" s="84">
        <f t="shared" ref="C87:H87" si="179">C59</f>
        <v>186096</v>
      </c>
      <c r="D87" s="84">
        <f t="shared" si="179"/>
        <v>210728.984</v>
      </c>
      <c r="E87" s="84">
        <f t="shared" si="179"/>
        <v>229120.448</v>
      </c>
      <c r="F87" s="84">
        <f t="shared" si="179"/>
        <v>243907.21766484791</v>
      </c>
      <c r="G87" s="84">
        <f t="shared" si="179"/>
        <v>234697.94899999999</v>
      </c>
      <c r="H87" s="84">
        <f t="shared" si="179"/>
        <v>254619.53899999999</v>
      </c>
      <c r="I87" s="84">
        <f>I35</f>
        <v>286332.272</v>
      </c>
      <c r="J87" s="135">
        <f t="shared" ref="J87:L87" si="180">J35</f>
        <v>347170.9003483</v>
      </c>
      <c r="K87" s="149">
        <f t="shared" si="180"/>
        <v>326151.65687900002</v>
      </c>
      <c r="L87" s="156">
        <f t="shared" si="180"/>
        <v>366619.75546929997</v>
      </c>
      <c r="M87" s="84">
        <v>55494</v>
      </c>
      <c r="N87" s="84">
        <v>56807.148000000001</v>
      </c>
      <c r="O87" s="84">
        <v>59181.069999999992</v>
      </c>
      <c r="P87" s="84">
        <v>57638.23000000001</v>
      </c>
      <c r="Q87" s="84">
        <v>61646.606</v>
      </c>
      <c r="R87" s="84">
        <v>64029.859889935993</v>
      </c>
      <c r="S87" s="84">
        <v>63606.215110064019</v>
      </c>
      <c r="T87" s="84">
        <v>54624.536664847896</v>
      </c>
      <c r="U87" s="84">
        <v>53660.3648109368</v>
      </c>
      <c r="V87" s="84">
        <v>61225.241189063199</v>
      </c>
      <c r="W87" s="84">
        <v>62333.540304536982</v>
      </c>
      <c r="X87" s="84">
        <v>57478.802695463004</v>
      </c>
      <c r="Y87" s="84">
        <v>57164.231830578989</v>
      </c>
      <c r="Z87" s="84">
        <v>66730.030342933402</v>
      </c>
      <c r="AA87" s="84">
        <v>65435.834507806205</v>
      </c>
      <c r="AB87" s="84">
        <v>65289.440000000002</v>
      </c>
      <c r="AC87" s="84">
        <f t="shared" ref="AC87:AE87" si="181">AC59</f>
        <v>71650.278999999995</v>
      </c>
      <c r="AD87" s="84">
        <f t="shared" si="181"/>
        <v>71660.810000000012</v>
      </c>
      <c r="AE87" s="84">
        <f t="shared" si="181"/>
        <v>72604.546000000002</v>
      </c>
      <c r="AF87" s="84">
        <f>AF35</f>
        <v>70416.637000000017</v>
      </c>
      <c r="AG87" s="84">
        <f t="shared" ref="AG87:AI87" si="182">AG59</f>
        <v>76143.351999999999</v>
      </c>
      <c r="AH87" s="84">
        <f t="shared" si="182"/>
        <v>83590.938999999998</v>
      </c>
      <c r="AI87" s="84">
        <f t="shared" si="182"/>
        <v>96000.728879000002</v>
      </c>
      <c r="AJ87" s="84">
        <f>AJ59</f>
        <v>91435.880469299998</v>
      </c>
      <c r="AK87" s="84">
        <f>AK59</f>
        <v>95810.211442337895</v>
      </c>
      <c r="AL87" s="84">
        <f>AL81</f>
        <v>92556.791738030253</v>
      </c>
      <c r="AM87" s="68"/>
      <c r="AN87" s="84">
        <f t="shared" ref="AN87:AT87" si="183">AN35</f>
        <v>123894.2621735124</v>
      </c>
      <c r="AO87" s="84">
        <f t="shared" si="183"/>
        <v>130725.2745078062</v>
      </c>
      <c r="AP87" s="84">
        <f t="shared" si="183"/>
        <v>143311.08900000001</v>
      </c>
      <c r="AQ87" s="84">
        <f t="shared" si="183"/>
        <v>143021.18300000002</v>
      </c>
      <c r="AR87" s="84">
        <f t="shared" si="183"/>
        <v>159734.291</v>
      </c>
      <c r="AS87" s="84">
        <f t="shared" si="183"/>
        <v>187436.6093483</v>
      </c>
      <c r="AT87" s="84">
        <f t="shared" si="183"/>
        <v>188367.08478603026</v>
      </c>
      <c r="AU87" s="84"/>
      <c r="AV87" s="85">
        <f t="shared" ref="AV87:BD87" si="184">B87/B$81</f>
        <v>1</v>
      </c>
      <c r="AW87" s="85">
        <f t="shared" si="184"/>
        <v>1</v>
      </c>
      <c r="AX87" s="85">
        <f t="shared" si="184"/>
        <v>1</v>
      </c>
      <c r="AY87" s="85">
        <f t="shared" si="184"/>
        <v>1</v>
      </c>
      <c r="AZ87" s="85">
        <f t="shared" si="184"/>
        <v>1</v>
      </c>
      <c r="BA87" s="85">
        <f t="shared" si="184"/>
        <v>1</v>
      </c>
      <c r="BB87" s="85">
        <f t="shared" si="184"/>
        <v>1</v>
      </c>
      <c r="BC87" s="85">
        <f t="shared" si="184"/>
        <v>1</v>
      </c>
      <c r="BD87" s="85">
        <f t="shared" si="184"/>
        <v>1</v>
      </c>
      <c r="BE87" s="85"/>
      <c r="BF87" s="85">
        <f t="shared" ref="BF87:CC87" si="185">M87/M$81</f>
        <v>1</v>
      </c>
      <c r="BG87" s="85">
        <f t="shared" si="185"/>
        <v>1</v>
      </c>
      <c r="BH87" s="85">
        <f t="shared" si="185"/>
        <v>1</v>
      </c>
      <c r="BI87" s="85">
        <f t="shared" si="185"/>
        <v>1</v>
      </c>
      <c r="BJ87" s="85">
        <f t="shared" si="185"/>
        <v>1</v>
      </c>
      <c r="BK87" s="85">
        <f t="shared" si="185"/>
        <v>1</v>
      </c>
      <c r="BL87" s="85">
        <f t="shared" si="185"/>
        <v>1</v>
      </c>
      <c r="BM87" s="85">
        <f t="shared" si="185"/>
        <v>1</v>
      </c>
      <c r="BN87" s="85">
        <f t="shared" si="185"/>
        <v>1</v>
      </c>
      <c r="BO87" s="85">
        <f t="shared" si="185"/>
        <v>1</v>
      </c>
      <c r="BP87" s="85">
        <f t="shared" si="185"/>
        <v>1</v>
      </c>
      <c r="BQ87" s="85">
        <f t="shared" si="185"/>
        <v>1</v>
      </c>
      <c r="BR87" s="85">
        <f t="shared" si="185"/>
        <v>1</v>
      </c>
      <c r="BS87" s="85">
        <f t="shared" si="185"/>
        <v>1</v>
      </c>
      <c r="BT87" s="85">
        <f t="shared" si="185"/>
        <v>1</v>
      </c>
      <c r="BU87" s="85">
        <f t="shared" si="185"/>
        <v>1</v>
      </c>
      <c r="BV87" s="85">
        <f t="shared" si="185"/>
        <v>1</v>
      </c>
      <c r="BW87" s="85">
        <f t="shared" si="185"/>
        <v>1</v>
      </c>
      <c r="BX87" s="85">
        <f t="shared" si="185"/>
        <v>1</v>
      </c>
      <c r="BY87" s="85">
        <f t="shared" si="185"/>
        <v>1</v>
      </c>
      <c r="BZ87" s="85">
        <f t="shared" si="185"/>
        <v>1</v>
      </c>
      <c r="CA87" s="85">
        <f t="shared" si="185"/>
        <v>1</v>
      </c>
      <c r="CB87" s="85">
        <f t="shared" si="185"/>
        <v>1</v>
      </c>
      <c r="CC87" s="85">
        <f t="shared" si="185"/>
        <v>1</v>
      </c>
      <c r="CD87" s="85"/>
      <c r="CE87" s="85"/>
      <c r="CF87" s="86">
        <v>0</v>
      </c>
      <c r="CG87" s="86">
        <v>0</v>
      </c>
      <c r="CH87" s="86">
        <v>0</v>
      </c>
      <c r="CI87" s="86">
        <v>0</v>
      </c>
      <c r="CJ87" s="86">
        <v>0</v>
      </c>
      <c r="CK87" s="86"/>
      <c r="CL87" s="86"/>
      <c r="CM87" s="21">
        <f>CM81</f>
        <v>82066.032048865367</v>
      </c>
      <c r="CN87" s="62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</row>
    <row r="88" spans="1:111" s="23" customFormat="1" ht="15" hidden="1" customHeight="1" outlineLevel="1" x14ac:dyDescent="0.3">
      <c r="A88" s="29" t="s">
        <v>62</v>
      </c>
      <c r="B88" s="84">
        <v>13908.714975743605</v>
      </c>
      <c r="C88" s="84">
        <v>15397.7577561486</v>
      </c>
      <c r="D88" s="84">
        <v>14924.5310946709</v>
      </c>
      <c r="E88" s="84">
        <v>16932.7058973313</v>
      </c>
      <c r="F88" s="84">
        <v>15052.837886588601</v>
      </c>
      <c r="G88" s="84">
        <v>14783.3795337256</v>
      </c>
      <c r="H88" s="84">
        <v>14789.182103014511</v>
      </c>
      <c r="I88" s="84">
        <v>17822.831618671698</v>
      </c>
      <c r="J88" s="135">
        <v>20781.948863515099</v>
      </c>
      <c r="K88" s="149">
        <f>SUM(AE88:AH88)</f>
        <v>18892.791085550823</v>
      </c>
      <c r="L88" s="156">
        <f>SUM(AI88:AL88)</f>
        <v>15588.985342209344</v>
      </c>
      <c r="M88" s="84">
        <v>4418.0215995899998</v>
      </c>
      <c r="N88" s="84">
        <v>4194.5302143817808</v>
      </c>
      <c r="O88" s="84">
        <v>4282.35088847312</v>
      </c>
      <c r="P88" s="84">
        <v>4037.8031948863991</v>
      </c>
      <c r="Q88" s="84">
        <v>3911.7606744352597</v>
      </c>
      <c r="R88" s="84">
        <v>4094.86333933062</v>
      </c>
      <c r="S88" s="84">
        <v>3700.8759004633202</v>
      </c>
      <c r="T88" s="84">
        <v>3345.3379723594007</v>
      </c>
      <c r="U88" s="84">
        <v>3208.76342602046</v>
      </c>
      <c r="V88" s="84">
        <v>3958.74790906515</v>
      </c>
      <c r="W88" s="84">
        <v>3714.7081644322984</v>
      </c>
      <c r="X88" s="84">
        <v>3901.1600342076904</v>
      </c>
      <c r="Y88" s="84">
        <v>3664.5732213088299</v>
      </c>
      <c r="Z88" s="84">
        <v>3958.0575175358604</v>
      </c>
      <c r="AA88" s="84">
        <v>3626.0023603412383</v>
      </c>
      <c r="AB88" s="84">
        <v>3540.5490038285825</v>
      </c>
      <c r="AC88" s="84">
        <v>4680.1662742560593</v>
      </c>
      <c r="AD88" s="84">
        <v>4449.6167712987199</v>
      </c>
      <c r="AE88" s="84">
        <v>4342.1551875212208</v>
      </c>
      <c r="AF88" s="84">
        <f>I88-AC88-AD88-AE88</f>
        <v>4350.8933855957002</v>
      </c>
      <c r="AG88" s="84">
        <v>5012.04606559081</v>
      </c>
      <c r="AH88" s="84">
        <v>5187.6964468430906</v>
      </c>
      <c r="AI88" s="84">
        <v>5202.4840325239002</v>
      </c>
      <c r="AJ88" s="84">
        <v>5379.7223185572984</v>
      </c>
      <c r="AK88" s="84">
        <v>5006.7789911281443</v>
      </c>
      <c r="AL88" s="84"/>
      <c r="AM88" s="68"/>
      <c r="AN88" s="84">
        <f>Y88+Z88</f>
        <v>7622.6307388446903</v>
      </c>
      <c r="AO88" s="84">
        <f>AA88+AB88</f>
        <v>7166.5513641698208</v>
      </c>
      <c r="AP88" s="84">
        <f>AC88+AD88</f>
        <v>9129.7830455547792</v>
      </c>
      <c r="AQ88" s="84">
        <f>AE88+AF88</f>
        <v>8693.048573116921</v>
      </c>
      <c r="AR88" s="84">
        <f>AG88+AH88</f>
        <v>10199.742512433901</v>
      </c>
      <c r="AS88" s="84">
        <f>AI88+AJ88</f>
        <v>10582.206351081199</v>
      </c>
      <c r="AT88" s="84">
        <f>AK88+AL88</f>
        <v>5006.7789911281443</v>
      </c>
      <c r="AU88" s="84"/>
      <c r="AV88" s="85">
        <f t="shared" ref="AV88:BD92" si="186">B88/B$87</f>
        <v>0.14359903132155946</v>
      </c>
      <c r="AW88" s="85">
        <f t="shared" si="186"/>
        <v>8.2740938849564738E-2</v>
      </c>
      <c r="AX88" s="85">
        <f t="shared" si="186"/>
        <v>7.082334290887532E-2</v>
      </c>
      <c r="AY88" s="85">
        <f t="shared" si="186"/>
        <v>7.3903076068231585E-2</v>
      </c>
      <c r="AZ88" s="85">
        <f t="shared" si="186"/>
        <v>6.1715426180100397E-2</v>
      </c>
      <c r="BA88" s="85">
        <f t="shared" si="186"/>
        <v>6.2988959199322195E-2</v>
      </c>
      <c r="BB88" s="85">
        <f t="shared" si="186"/>
        <v>5.8083453300944478E-2</v>
      </c>
      <c r="BC88" s="85">
        <f t="shared" si="186"/>
        <v>6.2245277118716462E-2</v>
      </c>
      <c r="BD88" s="85">
        <f t="shared" si="186"/>
        <v>5.9860860580957569E-2</v>
      </c>
      <c r="BE88" s="85"/>
      <c r="BF88" s="85">
        <f t="shared" ref="BF88:BU92" si="187">M88/M$87</f>
        <v>7.9612599552924643E-2</v>
      </c>
      <c r="BG88" s="85">
        <f t="shared" si="187"/>
        <v>7.3838070772040534E-2</v>
      </c>
      <c r="BH88" s="85">
        <f t="shared" si="187"/>
        <v>7.2360146385881841E-2</v>
      </c>
      <c r="BI88" s="85">
        <f t="shared" si="187"/>
        <v>7.0054253832680116E-2</v>
      </c>
      <c r="BJ88" s="85">
        <f t="shared" si="187"/>
        <v>6.345459917834341E-2</v>
      </c>
      <c r="BK88" s="85">
        <f t="shared" si="187"/>
        <v>6.3952401994467542E-2</v>
      </c>
      <c r="BL88" s="85">
        <f t="shared" si="187"/>
        <v>5.8184186782051645E-2</v>
      </c>
      <c r="BM88" s="85">
        <f t="shared" si="187"/>
        <v>6.1242404542210062E-2</v>
      </c>
      <c r="BN88" s="85">
        <f t="shared" si="187"/>
        <v>5.9797644636334357E-2</v>
      </c>
      <c r="BO88" s="85">
        <f t="shared" si="187"/>
        <v>6.4658755640350341E-2</v>
      </c>
      <c r="BP88" s="85">
        <f t="shared" si="187"/>
        <v>5.9594050751548944E-2</v>
      </c>
      <c r="BQ88" s="85">
        <f t="shared" si="187"/>
        <v>6.7871282129466179E-2</v>
      </c>
      <c r="BR88" s="85">
        <f t="shared" si="187"/>
        <v>6.410605205313949E-2</v>
      </c>
      <c r="BS88" s="85">
        <f t="shared" si="187"/>
        <v>5.9314487003751408E-2</v>
      </c>
      <c r="BT88" s="85">
        <f t="shared" si="187"/>
        <v>5.541309876484684E-2</v>
      </c>
      <c r="BU88" s="85">
        <f t="shared" si="187"/>
        <v>5.4228509293824272E-2</v>
      </c>
      <c r="BV88" s="85">
        <f t="shared" ref="BP88:CC92" si="188">AC88/AC$87</f>
        <v>6.5319581997106524E-2</v>
      </c>
      <c r="BW88" s="85">
        <f t="shared" si="188"/>
        <v>6.2092750155890213E-2</v>
      </c>
      <c r="BX88" s="85">
        <f t="shared" si="188"/>
        <v>5.9805555254366864E-2</v>
      </c>
      <c r="BY88" s="85">
        <f t="shared" si="188"/>
        <v>6.178786109304963E-2</v>
      </c>
      <c r="BZ88" s="85">
        <f t="shared" si="188"/>
        <v>6.582381697079491E-2</v>
      </c>
      <c r="CA88" s="85">
        <f t="shared" si="188"/>
        <v>6.2060511688271508E-2</v>
      </c>
      <c r="CB88" s="85">
        <f t="shared" si="188"/>
        <v>5.4192130552270575E-2</v>
      </c>
      <c r="CC88" s="85">
        <f t="shared" si="188"/>
        <v>5.883600935371934E-2</v>
      </c>
      <c r="CD88" s="85"/>
      <c r="CE88" s="85"/>
      <c r="CF88" s="86">
        <v>0</v>
      </c>
      <c r="CG88" s="86">
        <v>0</v>
      </c>
      <c r="CH88" s="86">
        <v>0</v>
      </c>
      <c r="CI88" s="86">
        <v>0</v>
      </c>
      <c r="CJ88" s="86">
        <v>0</v>
      </c>
      <c r="CK88" s="86"/>
      <c r="CL88" s="86"/>
      <c r="CM88" s="21"/>
      <c r="CN88" s="62"/>
    </row>
    <row r="89" spans="1:111" s="23" customFormat="1" ht="15" hidden="1" customHeight="1" outlineLevel="1" x14ac:dyDescent="0.3">
      <c r="A89" s="29" t="s">
        <v>63</v>
      </c>
      <c r="B89" s="84">
        <v>24447.601860570641</v>
      </c>
      <c r="C89" s="84">
        <v>44176.542143113802</v>
      </c>
      <c r="D89" s="84">
        <v>42289.084249232801</v>
      </c>
      <c r="E89" s="84">
        <v>43299.815204942461</v>
      </c>
      <c r="F89" s="84">
        <v>49781.121552679033</v>
      </c>
      <c r="G89" s="84">
        <v>45107.65506793205</v>
      </c>
      <c r="H89" s="84">
        <v>49708.006697046469</v>
      </c>
      <c r="I89" s="84">
        <v>52535.58351853209</v>
      </c>
      <c r="J89" s="135">
        <v>67180.557810868573</v>
      </c>
      <c r="K89" s="149">
        <f t="shared" ref="K89:K92" si="189">SUM(AE89:AH89)</f>
        <v>57571.940986251117</v>
      </c>
      <c r="L89" s="156">
        <f t="shared" ref="L89:L92" si="190">SUM(AI89:AL89)</f>
        <v>56719.788545700823</v>
      </c>
      <c r="M89" s="84">
        <v>10066.439777916939</v>
      </c>
      <c r="N89" s="84">
        <v>9868.5577861601287</v>
      </c>
      <c r="O89" s="84">
        <v>11652.271994832532</v>
      </c>
      <c r="P89" s="84">
        <v>11712.545646032861</v>
      </c>
      <c r="Q89" s="84">
        <v>11469.618342562624</v>
      </c>
      <c r="R89" s="84">
        <v>13023.338763809485</v>
      </c>
      <c r="S89" s="84">
        <v>13416.154459027162</v>
      </c>
      <c r="T89" s="84">
        <v>11872.010360258917</v>
      </c>
      <c r="U89" s="84">
        <v>10801.807503515789</v>
      </c>
      <c r="V89" s="84">
        <v>12396.291497260232</v>
      </c>
      <c r="W89" s="84">
        <v>11103.50087005398</v>
      </c>
      <c r="X89" s="84">
        <v>10806.055197102049</v>
      </c>
      <c r="Y89" s="84">
        <v>11363.752728359392</v>
      </c>
      <c r="Z89" s="84">
        <v>12961.92788413314</v>
      </c>
      <c r="AA89" s="84">
        <v>13243.202965165623</v>
      </c>
      <c r="AB89" s="84">
        <v>12139.123119388314</v>
      </c>
      <c r="AC89" s="84">
        <v>13274.649146805863</v>
      </c>
      <c r="AD89" s="84">
        <v>12384.111235055709</v>
      </c>
      <c r="AE89" s="84">
        <v>13279.625154695612</v>
      </c>
      <c r="AF89" s="84">
        <f>I89-AC89-AD89-AE89</f>
        <v>13597.197981974903</v>
      </c>
      <c r="AG89" s="84">
        <v>14384.102301875308</v>
      </c>
      <c r="AH89" s="84">
        <v>16311.015547705298</v>
      </c>
      <c r="AI89" s="84">
        <v>18705.96255901071</v>
      </c>
      <c r="AJ89" s="84">
        <v>17779.477402277254</v>
      </c>
      <c r="AK89" s="84">
        <v>20234.348584412855</v>
      </c>
      <c r="AL89" s="84"/>
      <c r="AM89" s="68"/>
      <c r="AN89" s="84">
        <f>Y89+Z89</f>
        <v>24325.680612492532</v>
      </c>
      <c r="AO89" s="84">
        <f>AA89+AB89</f>
        <v>25382.326084553937</v>
      </c>
      <c r="AP89" s="84">
        <f>AC89+AD89</f>
        <v>25658.760381861572</v>
      </c>
      <c r="AQ89" s="84">
        <f>AE89+AF89</f>
        <v>26876.823136670515</v>
      </c>
      <c r="AR89" s="84">
        <f>AG89+AH89</f>
        <v>30695.117849580605</v>
      </c>
      <c r="AS89" s="84">
        <f>AI89+AJ89</f>
        <v>36485.439961287964</v>
      </c>
      <c r="AT89" s="84">
        <f>AK89+AL89</f>
        <v>20234.348584412855</v>
      </c>
      <c r="AU89" s="84"/>
      <c r="AV89" s="85">
        <f t="shared" si="186"/>
        <v>0.2524066350799174</v>
      </c>
      <c r="AW89" s="85">
        <f t="shared" si="186"/>
        <v>0.23738576940457506</v>
      </c>
      <c r="AX89" s="85">
        <f t="shared" si="186"/>
        <v>0.20067996080326947</v>
      </c>
      <c r="AY89" s="85">
        <f t="shared" si="186"/>
        <v>0.18898276248544374</v>
      </c>
      <c r="AZ89" s="85">
        <f t="shared" si="186"/>
        <v>0.20409859957930029</v>
      </c>
      <c r="BA89" s="85">
        <f t="shared" si="186"/>
        <v>0.19219450046379422</v>
      </c>
      <c r="BB89" s="85">
        <f t="shared" si="186"/>
        <v>0.1952246355180404</v>
      </c>
      <c r="BC89" s="85">
        <f t="shared" si="186"/>
        <v>0.18347768888074234</v>
      </c>
      <c r="BD89" s="85">
        <f t="shared" si="186"/>
        <v>0.19350860842158582</v>
      </c>
      <c r="BE89" s="85"/>
      <c r="BF89" s="85">
        <f t="shared" si="187"/>
        <v>0.18139690377188417</v>
      </c>
      <c r="BG89" s="85">
        <f t="shared" si="187"/>
        <v>0.17372035269505395</v>
      </c>
      <c r="BH89" s="85">
        <f t="shared" si="187"/>
        <v>0.19689187767021674</v>
      </c>
      <c r="BI89" s="85">
        <f t="shared" si="187"/>
        <v>0.2032079341442799</v>
      </c>
      <c r="BJ89" s="85">
        <f t="shared" si="187"/>
        <v>0.1860543359445064</v>
      </c>
      <c r="BK89" s="85">
        <f t="shared" si="187"/>
        <v>0.20339477216092505</v>
      </c>
      <c r="BL89" s="85">
        <f t="shared" si="187"/>
        <v>0.21092521282412238</v>
      </c>
      <c r="BM89" s="85">
        <f t="shared" si="187"/>
        <v>0.21733841758879063</v>
      </c>
      <c r="BN89" s="85">
        <f t="shared" si="187"/>
        <v>0.20129955399248825</v>
      </c>
      <c r="BO89" s="85">
        <f t="shared" si="187"/>
        <v>0.20247027625388284</v>
      </c>
      <c r="BP89" s="85">
        <f t="shared" si="188"/>
        <v>0.17813043853769053</v>
      </c>
      <c r="BQ89" s="85">
        <f t="shared" si="188"/>
        <v>0.18800070096023427</v>
      </c>
      <c r="BR89" s="85">
        <f t="shared" si="188"/>
        <v>0.1987913134569676</v>
      </c>
      <c r="BS89" s="85">
        <f t="shared" si="188"/>
        <v>0.19424429776998875</v>
      </c>
      <c r="BT89" s="85">
        <f t="shared" si="188"/>
        <v>0.20238456596111368</v>
      </c>
      <c r="BU89" s="85">
        <f t="shared" si="188"/>
        <v>0.18592781802674849</v>
      </c>
      <c r="BV89" s="85">
        <f t="shared" si="188"/>
        <v>0.18527002730590714</v>
      </c>
      <c r="BW89" s="85">
        <f t="shared" si="188"/>
        <v>0.17281567477475773</v>
      </c>
      <c r="BX89" s="85">
        <f t="shared" si="188"/>
        <v>0.1829034941516694</v>
      </c>
      <c r="BY89" s="85">
        <f t="shared" si="188"/>
        <v>0.19309638405445151</v>
      </c>
      <c r="BZ89" s="85">
        <f t="shared" si="188"/>
        <v>0.18890818336806747</v>
      </c>
      <c r="CA89" s="85">
        <f t="shared" si="188"/>
        <v>0.19512899056804828</v>
      </c>
      <c r="CB89" s="85">
        <f t="shared" si="188"/>
        <v>0.19485229724232445</v>
      </c>
      <c r="CC89" s="85">
        <f t="shared" si="188"/>
        <v>0.19444748944312723</v>
      </c>
      <c r="CD89" s="85"/>
      <c r="CE89" s="85"/>
      <c r="CF89" s="86">
        <v>0</v>
      </c>
      <c r="CG89" s="86">
        <v>0</v>
      </c>
      <c r="CH89" s="86">
        <v>0</v>
      </c>
      <c r="CI89" s="86">
        <v>0</v>
      </c>
      <c r="CJ89" s="86">
        <v>0</v>
      </c>
      <c r="CK89" s="86"/>
      <c r="CL89" s="86"/>
      <c r="CM89" s="21"/>
      <c r="CN89" s="62"/>
    </row>
    <row r="90" spans="1:111" s="23" customFormat="1" ht="15" hidden="1" customHeight="1" outlineLevel="1" x14ac:dyDescent="0.3">
      <c r="A90" s="29" t="s">
        <v>64</v>
      </c>
      <c r="B90" s="84">
        <v>20336.929799222147</v>
      </c>
      <c r="C90" s="84">
        <v>61877.4131333228</v>
      </c>
      <c r="D90" s="84">
        <v>84409.218532629893</v>
      </c>
      <c r="E90" s="84">
        <v>87514.605135752063</v>
      </c>
      <c r="F90" s="84">
        <v>84360.921316717257</v>
      </c>
      <c r="G90" s="84">
        <v>83022.919316566389</v>
      </c>
      <c r="H90" s="84">
        <v>94552.133727203152</v>
      </c>
      <c r="I90" s="84">
        <v>105567.803755138</v>
      </c>
      <c r="J90" s="135">
        <v>124818.7228011683</v>
      </c>
      <c r="K90" s="149">
        <f t="shared" si="189"/>
        <v>108440.11512246911</v>
      </c>
      <c r="L90" s="156">
        <f t="shared" si="190"/>
        <v>98061.500495700457</v>
      </c>
      <c r="M90" s="84">
        <v>21968.788350772826</v>
      </c>
      <c r="N90" s="84">
        <v>21396.646521647774</v>
      </c>
      <c r="O90" s="84">
        <v>22561.534730020714</v>
      </c>
      <c r="P90" s="84">
        <v>21587.635533310749</v>
      </c>
      <c r="Q90" s="84">
        <v>22415.901671070009</v>
      </c>
      <c r="R90" s="84">
        <v>22636.083077459909</v>
      </c>
      <c r="S90" s="84">
        <v>21495.350507082629</v>
      </c>
      <c r="T90" s="84">
        <v>17813.58606110471</v>
      </c>
      <c r="U90" s="84">
        <v>17703.722990514147</v>
      </c>
      <c r="V90" s="84">
        <v>20980.775456742707</v>
      </c>
      <c r="W90" s="84">
        <v>23698.402000653059</v>
      </c>
      <c r="X90" s="84">
        <v>20640.018868656476</v>
      </c>
      <c r="Y90" s="84">
        <v>20675.807659596172</v>
      </c>
      <c r="Z90" s="84">
        <v>23310.669303858089</v>
      </c>
      <c r="AA90" s="84">
        <v>25036.637982638131</v>
      </c>
      <c r="AB90" s="84">
        <v>25529.018781110761</v>
      </c>
      <c r="AC90" s="84">
        <v>27270.626498210459</v>
      </c>
      <c r="AD90" s="84">
        <v>27106.860240515573</v>
      </c>
      <c r="AE90" s="84">
        <v>26222.990908643842</v>
      </c>
      <c r="AF90" s="84">
        <f>I90-AC90-AD90-AE90</f>
        <v>24967.326107768124</v>
      </c>
      <c r="AG90" s="84">
        <v>27287.081963627261</v>
      </c>
      <c r="AH90" s="84">
        <v>29962.716142429879</v>
      </c>
      <c r="AI90" s="84">
        <v>36172.139974347629</v>
      </c>
      <c r="AJ90" s="84">
        <v>31396.784720763535</v>
      </c>
      <c r="AK90" s="84">
        <v>30492.575800589293</v>
      </c>
      <c r="AL90" s="84"/>
      <c r="AM90" s="68"/>
      <c r="AN90" s="84">
        <f>Y90+Z90</f>
        <v>43986.476963454261</v>
      </c>
      <c r="AO90" s="84">
        <f>AA90+AB90</f>
        <v>50565.656763748892</v>
      </c>
      <c r="AP90" s="84">
        <f>AC90+AD90</f>
        <v>54377.486738726031</v>
      </c>
      <c r="AQ90" s="84">
        <f>AE90+AF90</f>
        <v>51190.317016411966</v>
      </c>
      <c r="AR90" s="84">
        <f>AG90+AH90</f>
        <v>57249.79810605714</v>
      </c>
      <c r="AS90" s="84">
        <f>AI90+AJ90</f>
        <v>67568.924695111171</v>
      </c>
      <c r="AT90" s="84">
        <f>AK90+AL90</f>
        <v>30492.575800589293</v>
      </c>
      <c r="AU90" s="84"/>
      <c r="AV90" s="85">
        <f t="shared" si="186"/>
        <v>0.20996644365175976</v>
      </c>
      <c r="AW90" s="85">
        <f t="shared" si="186"/>
        <v>0.33250264988674016</v>
      </c>
      <c r="AX90" s="85">
        <f t="shared" si="186"/>
        <v>0.40055818108357555</v>
      </c>
      <c r="AY90" s="85">
        <f t="shared" si="186"/>
        <v>0.38195894735572472</v>
      </c>
      <c r="AZ90" s="85">
        <f t="shared" si="186"/>
        <v>0.3458730009074078</v>
      </c>
      <c r="BA90" s="85">
        <f t="shared" si="186"/>
        <v>0.35374369341662371</v>
      </c>
      <c r="BB90" s="85">
        <f t="shared" si="186"/>
        <v>0.37134673206365032</v>
      </c>
      <c r="BC90" s="85">
        <f t="shared" si="186"/>
        <v>0.36868985468441362</v>
      </c>
      <c r="BD90" s="85">
        <f t="shared" si="186"/>
        <v>0.35953106287405895</v>
      </c>
      <c r="BE90" s="85"/>
      <c r="BF90" s="85">
        <f t="shared" si="187"/>
        <v>0.39587682183250128</v>
      </c>
      <c r="BG90" s="85">
        <f t="shared" si="187"/>
        <v>0.37665412320378722</v>
      </c>
      <c r="BH90" s="85">
        <f t="shared" si="187"/>
        <v>0.38122890866996351</v>
      </c>
      <c r="BI90" s="85">
        <f t="shared" si="187"/>
        <v>0.37453675335468745</v>
      </c>
      <c r="BJ90" s="85">
        <f t="shared" si="187"/>
        <v>0.36361939651746616</v>
      </c>
      <c r="BK90" s="85">
        <f t="shared" si="187"/>
        <v>0.35352385771841704</v>
      </c>
      <c r="BL90" s="85">
        <f t="shared" si="187"/>
        <v>0.33794418469778675</v>
      </c>
      <c r="BM90" s="85">
        <f t="shared" si="187"/>
        <v>0.32610960474412864</v>
      </c>
      <c r="BN90" s="85">
        <f t="shared" si="187"/>
        <v>0.32992177844653525</v>
      </c>
      <c r="BO90" s="85">
        <f t="shared" si="187"/>
        <v>0.3426817934772064</v>
      </c>
      <c r="BP90" s="85">
        <f t="shared" si="188"/>
        <v>0.38018700501964203</v>
      </c>
      <c r="BQ90" s="85">
        <f t="shared" si="188"/>
        <v>0.35908922769342344</v>
      </c>
      <c r="BR90" s="85">
        <f t="shared" si="188"/>
        <v>0.36169134085234078</v>
      </c>
      <c r="BS90" s="85">
        <f t="shared" si="188"/>
        <v>0.34932801894532106</v>
      </c>
      <c r="BT90" s="85">
        <f t="shared" si="188"/>
        <v>0.38261356596058038</v>
      </c>
      <c r="BU90" s="85">
        <f t="shared" si="188"/>
        <v>0.39101298435261139</v>
      </c>
      <c r="BV90" s="85">
        <f t="shared" si="188"/>
        <v>0.38060740137816435</v>
      </c>
      <c r="BW90" s="85">
        <f t="shared" si="188"/>
        <v>0.3782661714333897</v>
      </c>
      <c r="BX90" s="85">
        <f t="shared" si="188"/>
        <v>0.36117560612036387</v>
      </c>
      <c r="BY90" s="85">
        <f t="shared" si="188"/>
        <v>0.35456572724096602</v>
      </c>
      <c r="BZ90" s="85">
        <f t="shared" si="188"/>
        <v>0.35836460107019275</v>
      </c>
      <c r="CA90" s="85">
        <f t="shared" si="188"/>
        <v>0.35844454555570765</v>
      </c>
      <c r="CB90" s="85">
        <f t="shared" si="188"/>
        <v>0.37679026395663362</v>
      </c>
      <c r="CC90" s="85">
        <f t="shared" si="188"/>
        <v>0.34337488259114152</v>
      </c>
      <c r="CD90" s="85"/>
      <c r="CE90" s="85"/>
      <c r="CF90" s="86">
        <v>0</v>
      </c>
      <c r="CG90" s="86">
        <v>0</v>
      </c>
      <c r="CH90" s="86">
        <v>0</v>
      </c>
      <c r="CI90" s="86">
        <v>0</v>
      </c>
      <c r="CJ90" s="86">
        <v>0</v>
      </c>
      <c r="CK90" s="86"/>
      <c r="CL90" s="86"/>
      <c r="CM90" s="21"/>
      <c r="CN90" s="62"/>
    </row>
    <row r="91" spans="1:111" s="23" customFormat="1" ht="15" hidden="1" customHeight="1" outlineLevel="1" x14ac:dyDescent="0.3">
      <c r="A91" s="29" t="s">
        <v>65</v>
      </c>
      <c r="B91" s="84">
        <v>31224.196437295126</v>
      </c>
      <c r="C91" s="84">
        <v>47625.691173036299</v>
      </c>
      <c r="D91" s="84">
        <v>50793.071019982774</v>
      </c>
      <c r="E91" s="84">
        <v>58839.976425976805</v>
      </c>
      <c r="F91" s="84">
        <v>70657.512412217693</v>
      </c>
      <c r="G91" s="84">
        <v>70624.144367428802</v>
      </c>
      <c r="H91" s="84">
        <v>77442.798265947757</v>
      </c>
      <c r="I91" s="84">
        <v>92075.493704992274</v>
      </c>
      <c r="J91" s="135">
        <v>100809.00384761739</v>
      </c>
      <c r="K91" s="149">
        <f t="shared" si="189"/>
        <v>97748.099421009712</v>
      </c>
      <c r="L91" s="156">
        <f t="shared" si="190"/>
        <v>78072.601112938108</v>
      </c>
      <c r="M91" s="84">
        <v>13839.969916785092</v>
      </c>
      <c r="N91" s="84">
        <v>15339.053135411061</v>
      </c>
      <c r="O91" s="84">
        <v>15249.455574879456</v>
      </c>
      <c r="P91" s="84">
        <v>14411.497798901197</v>
      </c>
      <c r="Q91" s="84">
        <v>17888.734927154259</v>
      </c>
      <c r="R91" s="84">
        <v>18962.047965113048</v>
      </c>
      <c r="S91" s="84">
        <v>18382.997044385855</v>
      </c>
      <c r="T91" s="84">
        <v>15423.732475564531</v>
      </c>
      <c r="U91" s="84">
        <v>17225.976135247496</v>
      </c>
      <c r="V91" s="84">
        <v>18759.724158007863</v>
      </c>
      <c r="W91" s="84">
        <v>17678.580770368942</v>
      </c>
      <c r="X91" s="84">
        <v>16959.863303804501</v>
      </c>
      <c r="Y91" s="84">
        <v>17231.317992068922</v>
      </c>
      <c r="Z91" s="84">
        <v>21244.365237980412</v>
      </c>
      <c r="AA91" s="84">
        <v>19636.011005950197</v>
      </c>
      <c r="AB91" s="84">
        <v>19331.104029948227</v>
      </c>
      <c r="AC91" s="84">
        <v>22145.227342676833</v>
      </c>
      <c r="AD91" s="84">
        <v>23366.785645641296</v>
      </c>
      <c r="AE91" s="84">
        <v>24119.534336437755</v>
      </c>
      <c r="AF91" s="84">
        <f>I91-AC91-AD91-AE91</f>
        <v>22443.946380236383</v>
      </c>
      <c r="AG91" s="84">
        <v>25021.765036027457</v>
      </c>
      <c r="AH91" s="84">
        <v>26162.853668308118</v>
      </c>
      <c r="AI91" s="84">
        <v>24817.26021082596</v>
      </c>
      <c r="AJ91" s="84">
        <v>24807.124932455859</v>
      </c>
      <c r="AK91" s="84">
        <v>28448.215969656296</v>
      </c>
      <c r="AL91" s="84"/>
      <c r="AM91" s="68"/>
      <c r="AN91" s="84">
        <f>Y91+Z91</f>
        <v>38475.683230049333</v>
      </c>
      <c r="AO91" s="84">
        <f>AA91+AB91</f>
        <v>38967.115035898423</v>
      </c>
      <c r="AP91" s="84">
        <f>AC91+AD91</f>
        <v>45512.012988318129</v>
      </c>
      <c r="AQ91" s="84">
        <f>AE91+AF91</f>
        <v>46563.480716674138</v>
      </c>
      <c r="AR91" s="84">
        <f>AG91+AH91</f>
        <v>51184.618704335575</v>
      </c>
      <c r="AS91" s="84">
        <f>AI91+AJ91</f>
        <v>49624.385143281819</v>
      </c>
      <c r="AT91" s="84">
        <f>AK91+AL91</f>
        <v>28448.215969656296</v>
      </c>
      <c r="AU91" s="84"/>
      <c r="AV91" s="85">
        <f t="shared" si="186"/>
        <v>0.32237085669015597</v>
      </c>
      <c r="AW91" s="85">
        <f t="shared" si="186"/>
        <v>0.25592001533099207</v>
      </c>
      <c r="AX91" s="85">
        <f t="shared" si="186"/>
        <v>0.24103504916999349</v>
      </c>
      <c r="AY91" s="85">
        <f t="shared" si="186"/>
        <v>0.25680805418980679</v>
      </c>
      <c r="AZ91" s="85">
        <f t="shared" si="186"/>
        <v>0.28969012515778825</v>
      </c>
      <c r="BA91" s="85">
        <f t="shared" si="186"/>
        <v>0.30091504705662681</v>
      </c>
      <c r="BB91" s="85">
        <f t="shared" si="186"/>
        <v>0.30415104265013909</v>
      </c>
      <c r="BC91" s="85">
        <f t="shared" si="186"/>
        <v>0.32156869032559582</v>
      </c>
      <c r="BD91" s="85">
        <f t="shared" si="186"/>
        <v>0.29037285022010928</v>
      </c>
      <c r="BE91" s="85"/>
      <c r="BF91" s="85">
        <f t="shared" si="187"/>
        <v>0.24939578903638399</v>
      </c>
      <c r="BG91" s="85">
        <f t="shared" si="187"/>
        <v>0.27001977172680913</v>
      </c>
      <c r="BH91" s="85">
        <f t="shared" si="187"/>
        <v>0.2576745499004911</v>
      </c>
      <c r="BI91" s="85">
        <f t="shared" si="187"/>
        <v>0.25003366340189825</v>
      </c>
      <c r="BJ91" s="85">
        <f t="shared" si="187"/>
        <v>0.2901819919681265</v>
      </c>
      <c r="BK91" s="85">
        <f t="shared" si="187"/>
        <v>0.29614383035833319</v>
      </c>
      <c r="BL91" s="85">
        <f t="shared" si="187"/>
        <v>0.28901259118430433</v>
      </c>
      <c r="BM91" s="85">
        <f t="shared" si="187"/>
        <v>0.28235905359157115</v>
      </c>
      <c r="BN91" s="85">
        <f t="shared" si="187"/>
        <v>0.32101861766949036</v>
      </c>
      <c r="BO91" s="85">
        <f t="shared" si="187"/>
        <v>0.30640506747989671</v>
      </c>
      <c r="BP91" s="85">
        <f t="shared" si="188"/>
        <v>0.28361265354090914</v>
      </c>
      <c r="BQ91" s="85">
        <f t="shared" si="188"/>
        <v>0.29506291899749681</v>
      </c>
      <c r="BR91" s="85">
        <f t="shared" si="188"/>
        <v>0.30143531086254072</v>
      </c>
      <c r="BS91" s="85">
        <f t="shared" si="188"/>
        <v>0.31836288892426906</v>
      </c>
      <c r="BT91" s="85">
        <f t="shared" si="188"/>
        <v>0.30008039407838083</v>
      </c>
      <c r="BU91" s="85">
        <f t="shared" si="188"/>
        <v>0.29608316490305669</v>
      </c>
      <c r="BV91" s="85">
        <f t="shared" si="188"/>
        <v>0.30907384663047627</v>
      </c>
      <c r="BW91" s="85">
        <f t="shared" si="188"/>
        <v>0.32607481893717488</v>
      </c>
      <c r="BX91" s="85">
        <f t="shared" si="188"/>
        <v>0.33220418920376904</v>
      </c>
      <c r="BY91" s="85">
        <f t="shared" si="188"/>
        <v>0.3187307337644707</v>
      </c>
      <c r="BZ91" s="85">
        <f t="shared" si="188"/>
        <v>0.3286139154476343</v>
      </c>
      <c r="CA91" s="85">
        <f t="shared" si="188"/>
        <v>0.31298671819332141</v>
      </c>
      <c r="CB91" s="85">
        <f t="shared" si="188"/>
        <v>0.25851116445278044</v>
      </c>
      <c r="CC91" s="85">
        <f t="shared" si="188"/>
        <v>0.27130624001356846</v>
      </c>
      <c r="CD91" s="85"/>
      <c r="CE91" s="85"/>
      <c r="CF91" s="86">
        <v>0</v>
      </c>
      <c r="CG91" s="86">
        <v>0</v>
      </c>
      <c r="CH91" s="86">
        <v>0</v>
      </c>
      <c r="CI91" s="86">
        <v>0</v>
      </c>
      <c r="CJ91" s="86">
        <v>0</v>
      </c>
      <c r="CK91" s="86"/>
      <c r="CL91" s="86"/>
      <c r="CM91" s="21"/>
      <c r="CN91" s="62"/>
    </row>
    <row r="92" spans="1:111" s="23" customFormat="1" ht="15" hidden="1" customHeight="1" outlineLevel="1" x14ac:dyDescent="0.3">
      <c r="A92" s="29" t="s">
        <v>66</v>
      </c>
      <c r="B92" s="84">
        <v>6940.7523502835829</v>
      </c>
      <c r="C92" s="84">
        <v>17018.509669215829</v>
      </c>
      <c r="D92" s="84">
        <v>18313.078567949306</v>
      </c>
      <c r="E92" s="84">
        <v>22533.344555539257</v>
      </c>
      <c r="F92" s="84">
        <v>24054.824493626566</v>
      </c>
      <c r="G92" s="84">
        <v>21159.850350607241</v>
      </c>
      <c r="H92" s="84">
        <v>18127.417759131644</v>
      </c>
      <c r="I92" s="84">
        <v>18330.559083636683</v>
      </c>
      <c r="J92" s="135">
        <v>33580.667029746051</v>
      </c>
      <c r="K92" s="149">
        <f t="shared" si="189"/>
        <v>20102.527565530581</v>
      </c>
      <c r="L92" s="156">
        <f t="shared" si="190"/>
        <v>34804.026517146922</v>
      </c>
      <c r="M92" s="84">
        <v>5200.7763668493835</v>
      </c>
      <c r="N92" s="84">
        <v>6008.3646538768726</v>
      </c>
      <c r="O92" s="84">
        <v>5435.4563592438317</v>
      </c>
      <c r="P92" s="84">
        <v>5888.7471755691695</v>
      </c>
      <c r="Q92" s="84">
        <v>5960.5893731041924</v>
      </c>
      <c r="R92" s="84">
        <v>5313.528299084408</v>
      </c>
      <c r="S92" s="84">
        <v>6610.8367373404435</v>
      </c>
      <c r="T92" s="84">
        <v>6169.8702557799734</v>
      </c>
      <c r="U92" s="84">
        <v>4720.0922892636172</v>
      </c>
      <c r="V92" s="84">
        <v>5129.7044308643599</v>
      </c>
      <c r="W92" s="84">
        <v>6138.3487358311286</v>
      </c>
      <c r="X92" s="84">
        <v>5171.7048946481355</v>
      </c>
      <c r="Y92" s="84">
        <v>4228.7818581685433</v>
      </c>
      <c r="Z92" s="84">
        <v>5255.0134370828082</v>
      </c>
      <c r="AA92" s="84">
        <v>3893.9779065340645</v>
      </c>
      <c r="AB92" s="84">
        <v>4749.6445573462279</v>
      </c>
      <c r="AC92" s="84">
        <v>4279.6094656190826</v>
      </c>
      <c r="AD92" s="84">
        <v>4353.4363284687888</v>
      </c>
      <c r="AE92" s="84">
        <v>4640.240666757365</v>
      </c>
      <c r="AF92" s="84">
        <f>I92-AC92-AD92-AE92</f>
        <v>5057.2726227914445</v>
      </c>
      <c r="AG92" s="84">
        <v>4438.3562131644767</v>
      </c>
      <c r="AH92" s="84">
        <v>5966.6580628172969</v>
      </c>
      <c r="AI92" s="84">
        <v>11102.881611553245</v>
      </c>
      <c r="AJ92" s="84">
        <v>12072.771142211033</v>
      </c>
      <c r="AK92" s="84">
        <v>11628.373763382642</v>
      </c>
      <c r="AL92" s="84"/>
      <c r="AM92" s="68"/>
      <c r="AN92" s="84">
        <f>Y92+Z92</f>
        <v>9483.7952952513515</v>
      </c>
      <c r="AO92" s="84">
        <f>AA92+AB92</f>
        <v>8643.6224638802923</v>
      </c>
      <c r="AP92" s="84">
        <f>AC92+AD92</f>
        <v>8633.0457940878714</v>
      </c>
      <c r="AQ92" s="84">
        <f>AE92+AF92</f>
        <v>9697.5132895488096</v>
      </c>
      <c r="AR92" s="84">
        <f>AG92+AH92</f>
        <v>10405.014275981774</v>
      </c>
      <c r="AS92" s="84">
        <f>AI92+AJ92</f>
        <v>23175.652753764276</v>
      </c>
      <c r="AT92" s="84">
        <f>AK92+AL92</f>
        <v>11628.373763382642</v>
      </c>
      <c r="AU92" s="84"/>
      <c r="AV92" s="85">
        <f t="shared" si="186"/>
        <v>7.1659050881533612E-2</v>
      </c>
      <c r="AW92" s="85">
        <f t="shared" si="186"/>
        <v>9.1450163728483302E-2</v>
      </c>
      <c r="AX92" s="85">
        <f t="shared" si="186"/>
        <v>8.6903463492944602E-2</v>
      </c>
      <c r="AY92" s="85">
        <f t="shared" si="186"/>
        <v>9.8347156494470789E-2</v>
      </c>
      <c r="AZ92" s="85">
        <f t="shared" si="186"/>
        <v>9.8622848163026564E-2</v>
      </c>
      <c r="BA92" s="85">
        <f t="shared" si="186"/>
        <v>9.0157798313811599E-2</v>
      </c>
      <c r="BB92" s="85">
        <f t="shared" si="186"/>
        <v>7.1194134709087059E-2</v>
      </c>
      <c r="BC92" s="85">
        <f t="shared" si="186"/>
        <v>6.4018487876339292E-2</v>
      </c>
      <c r="BD92" s="85">
        <f t="shared" si="186"/>
        <v>9.6726617916582783E-2</v>
      </c>
      <c r="BE92" s="85"/>
      <c r="BF92" s="85">
        <f t="shared" si="187"/>
        <v>9.371781394113568E-2</v>
      </c>
      <c r="BG92" s="85">
        <f t="shared" si="187"/>
        <v>0.10576775749905404</v>
      </c>
      <c r="BH92" s="85">
        <f t="shared" si="187"/>
        <v>9.1844509726570212E-2</v>
      </c>
      <c r="BI92" s="85">
        <f t="shared" si="187"/>
        <v>0.1021673839666688</v>
      </c>
      <c r="BJ92" s="85">
        <f t="shared" si="187"/>
        <v>9.6689659980700199E-2</v>
      </c>
      <c r="BK92" s="85">
        <f t="shared" si="187"/>
        <v>8.2985162051238084E-2</v>
      </c>
      <c r="BL92" s="85">
        <f t="shared" si="187"/>
        <v>0.10393381725199448</v>
      </c>
      <c r="BM92" s="85">
        <f t="shared" si="187"/>
        <v>0.1129505279584444</v>
      </c>
      <c r="BN92" s="85">
        <f t="shared" si="187"/>
        <v>8.7962359292450998E-2</v>
      </c>
      <c r="BO92" s="85">
        <f t="shared" si="187"/>
        <v>8.378414410853624E-2</v>
      </c>
      <c r="BP92" s="85">
        <f t="shared" si="188"/>
        <v>9.8475855949166191E-2</v>
      </c>
      <c r="BQ92" s="85">
        <f t="shared" si="188"/>
        <v>8.99758633117171E-2</v>
      </c>
      <c r="BR92" s="85">
        <f t="shared" si="188"/>
        <v>7.3976011270502753E-2</v>
      </c>
      <c r="BS92" s="85">
        <f t="shared" si="188"/>
        <v>7.8750352878257088E-2</v>
      </c>
      <c r="BT92" s="85">
        <f t="shared" si="188"/>
        <v>5.9508340282105367E-2</v>
      </c>
      <c r="BU92" s="85">
        <f t="shared" si="188"/>
        <v>7.274751563723364E-2</v>
      </c>
      <c r="BV92" s="85">
        <f t="shared" si="188"/>
        <v>5.9729138886103747E-2</v>
      </c>
      <c r="BW92" s="85">
        <f t="shared" si="188"/>
        <v>6.0750587782482338E-2</v>
      </c>
      <c r="BX92" s="85">
        <f t="shared" si="188"/>
        <v>6.3911158769002774E-2</v>
      </c>
      <c r="BY92" s="85">
        <f t="shared" si="188"/>
        <v>7.1819286439246496E-2</v>
      </c>
      <c r="BZ92" s="85">
        <f t="shared" si="188"/>
        <v>5.828947763114601E-2</v>
      </c>
      <c r="CA92" s="85">
        <f t="shared" si="188"/>
        <v>7.1379244379792137E-2</v>
      </c>
      <c r="CB92" s="85">
        <f t="shared" si="188"/>
        <v>0.11565413868416974</v>
      </c>
      <c r="CC92" s="85">
        <f t="shared" si="188"/>
        <v>0.13203537911208194</v>
      </c>
      <c r="CD92" s="85"/>
      <c r="CE92" s="85"/>
      <c r="CF92" s="86">
        <v>0</v>
      </c>
      <c r="CG92" s="86">
        <v>0</v>
      </c>
      <c r="CH92" s="86">
        <v>0</v>
      </c>
      <c r="CI92" s="86">
        <v>0</v>
      </c>
      <c r="CJ92" s="86">
        <v>0</v>
      </c>
      <c r="CK92" s="86"/>
      <c r="CL92" s="86"/>
      <c r="CM92" s="21"/>
      <c r="CN92" s="62"/>
    </row>
    <row r="93" spans="1:111" s="23" customFormat="1" hidden="1" outlineLevel="1" x14ac:dyDescent="0.3">
      <c r="A93" s="87"/>
      <c r="B93" s="88">
        <f>B87-SUM(B88:B92)</f>
        <v>-0.19542311510303989</v>
      </c>
      <c r="C93" s="88">
        <f>C87-SUM(C88:C92)</f>
        <v>8.6125162662938237E-2</v>
      </c>
      <c r="D93" s="88">
        <f>D87-SUM(D88:D92)</f>
        <v>5.3553431644104421E-4</v>
      </c>
      <c r="E93" s="88">
        <f t="shared" ref="E93:AK93" si="191">E87-SUM(E88:E92)</f>
        <v>7.8045809641480446E-4</v>
      </c>
      <c r="F93" s="88">
        <f t="shared" si="191"/>
        <v>3.0187366064637899E-6</v>
      </c>
      <c r="G93" s="89">
        <f t="shared" si="191"/>
        <v>3.6373993498273194E-4</v>
      </c>
      <c r="H93" s="89">
        <f t="shared" si="191"/>
        <v>4.4765646453015506E-4</v>
      </c>
      <c r="I93" s="89">
        <f t="shared" si="191"/>
        <v>3.1902926275506616E-4</v>
      </c>
      <c r="J93" s="90">
        <f t="shared" si="191"/>
        <v>-4.6154600568115711E-6</v>
      </c>
      <c r="K93" s="150">
        <f t="shared" si="191"/>
        <v>23396.182698188699</v>
      </c>
      <c r="L93" s="150">
        <f t="shared" si="191"/>
        <v>83372.853455604287</v>
      </c>
      <c r="M93" s="89">
        <v>3.9880857584648766E-3</v>
      </c>
      <c r="N93" s="89">
        <v>-4.311477612645831E-3</v>
      </c>
      <c r="O93" s="89">
        <v>4.5255033182911575E-4</v>
      </c>
      <c r="P93" s="89">
        <v>6.5129963331855834E-4</v>
      </c>
      <c r="Q93" s="89">
        <v>1.0116736593772657E-3</v>
      </c>
      <c r="R93" s="89">
        <v>-1.5548614683211781E-3</v>
      </c>
      <c r="S93" s="89">
        <v>4.6176460455171764E-4</v>
      </c>
      <c r="T93" s="89">
        <v>-4.6021964226383716E-4</v>
      </c>
      <c r="U93" s="89">
        <v>2.4663752919877879E-3</v>
      </c>
      <c r="V93" s="89">
        <v>-2.2628771112067625E-3</v>
      </c>
      <c r="W93" s="89">
        <v>-2.3680242156842723E-4</v>
      </c>
      <c r="X93" s="89">
        <v>3.9704415394226089E-4</v>
      </c>
      <c r="Y93" s="89">
        <v>-1.6289228660752997E-3</v>
      </c>
      <c r="Z93" s="89">
        <v>-3.0376569047803059E-3</v>
      </c>
      <c r="AA93" s="89">
        <v>2.2871769542689435E-3</v>
      </c>
      <c r="AB93" s="89">
        <v>5.083778960397467E-4</v>
      </c>
      <c r="AC93" s="89">
        <f t="shared" si="191"/>
        <v>2.7243170188739896E-4</v>
      </c>
      <c r="AD93" s="89">
        <f t="shared" si="191"/>
        <v>-2.2098007320892066E-4</v>
      </c>
      <c r="AE93" s="89">
        <f t="shared" si="191"/>
        <v>-2.5405580527149141E-4</v>
      </c>
      <c r="AF93" s="89">
        <f t="shared" si="191"/>
        <v>5.2163346845190972E-4</v>
      </c>
      <c r="AG93" s="89">
        <f t="shared" si="191"/>
        <v>4.1971469181589782E-4</v>
      </c>
      <c r="AH93" s="89">
        <f t="shared" si="191"/>
        <v>-8.6810368520673364E-4</v>
      </c>
      <c r="AI93" s="89">
        <f t="shared" si="191"/>
        <v>4.9073855916503817E-4</v>
      </c>
      <c r="AJ93" s="89">
        <f t="shared" si="191"/>
        <v>-4.6964982175268233E-5</v>
      </c>
      <c r="AK93" s="89">
        <f t="shared" si="191"/>
        <v>-8.1666831334587187E-2</v>
      </c>
      <c r="AL93" s="89"/>
      <c r="AM93" s="68"/>
      <c r="AN93" s="89"/>
      <c r="AO93" s="89"/>
      <c r="AP93" s="89"/>
      <c r="AQ93" s="89"/>
      <c r="AR93" s="89"/>
      <c r="AS93" s="89"/>
      <c r="AT93" s="89"/>
      <c r="AU93" s="89"/>
      <c r="AV93" s="88">
        <f t="shared" ref="AV93:CC93" si="192">AV87-SUM(AV88:AV92)</f>
        <v>-2.0176249262426893E-6</v>
      </c>
      <c r="AW93" s="91">
        <f t="shared" si="192"/>
        <v>4.6279964460715917E-7</v>
      </c>
      <c r="AX93" s="92">
        <f t="shared" si="192"/>
        <v>2.541341470596592E-9</v>
      </c>
      <c r="AY93" s="91">
        <f t="shared" si="192"/>
        <v>3.4063224463309894E-9</v>
      </c>
      <c r="AZ93" s="91">
        <f t="shared" si="192"/>
        <v>1.2376655256218783E-11</v>
      </c>
      <c r="BA93" s="93">
        <f t="shared" si="192"/>
        <v>1.5498216043852153E-9</v>
      </c>
      <c r="BB93" s="93">
        <f t="shared" si="192"/>
        <v>1.758138634677664E-9</v>
      </c>
      <c r="BC93" s="93">
        <f t="shared" si="192"/>
        <v>1.1141925160274013E-9</v>
      </c>
      <c r="BD93" s="93">
        <f t="shared" si="192"/>
        <v>-1.32944766306764E-11</v>
      </c>
      <c r="BE93" s="93">
        <f t="shared" si="192"/>
        <v>0</v>
      </c>
      <c r="BF93" s="88">
        <f t="shared" si="192"/>
        <v>7.1865170259144406E-8</v>
      </c>
      <c r="BG93" s="88">
        <f t="shared" si="192"/>
        <v>-7.589674488883702E-8</v>
      </c>
      <c r="BH93" s="88">
        <f t="shared" si="192"/>
        <v>7.6468765763948454E-9</v>
      </c>
      <c r="BI93" s="88">
        <f t="shared" si="192"/>
        <v>1.1299785551699415E-8</v>
      </c>
      <c r="BJ93" s="88">
        <f t="shared" si="192"/>
        <v>1.6410857228699172E-8</v>
      </c>
      <c r="BK93" s="88">
        <f t="shared" si="192"/>
        <v>-2.4283380861689352E-8</v>
      </c>
      <c r="BL93" s="88">
        <f t="shared" si="192"/>
        <v>7.2597403644181213E-9</v>
      </c>
      <c r="BM93" s="88">
        <f t="shared" si="192"/>
        <v>-8.4251450260808269E-9</v>
      </c>
      <c r="BN93" s="88">
        <f t="shared" si="192"/>
        <v>4.5962700756518871E-8</v>
      </c>
      <c r="BO93" s="88">
        <f t="shared" si="192"/>
        <v>-3.6959872495856416E-8</v>
      </c>
      <c r="BP93" s="88">
        <f t="shared" si="192"/>
        <v>-3.7989567047702621E-9</v>
      </c>
      <c r="BQ93" s="88">
        <f t="shared" si="192"/>
        <v>6.9076621089791956E-9</v>
      </c>
      <c r="BR93" s="88">
        <f t="shared" si="192"/>
        <v>-2.8495491299906917E-8</v>
      </c>
      <c r="BS93" s="88">
        <f t="shared" si="192"/>
        <v>-4.5521587388464013E-8</v>
      </c>
      <c r="BT93" s="88">
        <f t="shared" si="192"/>
        <v>3.4952972960411444E-8</v>
      </c>
      <c r="BU93" s="88">
        <f t="shared" si="192"/>
        <v>7.7865254244358084E-9</v>
      </c>
      <c r="BV93" s="88">
        <f t="shared" si="192"/>
        <v>3.8022419657224305E-9</v>
      </c>
      <c r="BW93" s="88">
        <f t="shared" si="192"/>
        <v>-3.0836948550216903E-9</v>
      </c>
      <c r="BX93" s="88">
        <f t="shared" si="192"/>
        <v>-3.4991720632149281E-9</v>
      </c>
      <c r="BY93" s="88">
        <f t="shared" si="192"/>
        <v>7.4078155831713843E-9</v>
      </c>
      <c r="BZ93" s="88">
        <f t="shared" si="192"/>
        <v>5.512164613641346E-9</v>
      </c>
      <c r="CA93" s="88">
        <f t="shared" si="192"/>
        <v>-1.0385140969404461E-8</v>
      </c>
      <c r="CB93" s="88">
        <f t="shared" si="192"/>
        <v>5.1118211885636811E-9</v>
      </c>
      <c r="CC93" s="88">
        <f t="shared" si="192"/>
        <v>-5.1363846509389077E-10</v>
      </c>
      <c r="CD93" s="88"/>
      <c r="CE93" s="88"/>
      <c r="CF93" s="94"/>
      <c r="CG93" s="94"/>
      <c r="CH93" s="95"/>
      <c r="CI93" s="95"/>
      <c r="CJ93" s="94"/>
      <c r="CK93" s="94"/>
      <c r="CL93" s="94"/>
      <c r="CM93" s="96"/>
      <c r="CN93" s="62"/>
    </row>
    <row r="94" spans="1:111" s="23" customFormat="1" hidden="1" outlineLevel="1" x14ac:dyDescent="0.3">
      <c r="A94" s="129"/>
      <c r="J94" s="129"/>
      <c r="K94" s="151"/>
      <c r="L94" s="151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68"/>
      <c r="AN94" s="99"/>
      <c r="AO94" s="99"/>
      <c r="AP94" s="99"/>
      <c r="AQ94" s="99"/>
      <c r="AR94" s="99"/>
      <c r="AS94" s="99"/>
      <c r="AT94" s="99"/>
      <c r="AU94" s="99"/>
      <c r="AV94" s="100"/>
      <c r="AW94" s="100"/>
      <c r="AX94" s="100"/>
      <c r="AY94" s="100"/>
      <c r="AZ94" s="100"/>
      <c r="BA94" s="98"/>
      <c r="BB94" s="99"/>
      <c r="BC94" s="99"/>
      <c r="BE94" s="98"/>
      <c r="BT94" s="98"/>
      <c r="BV94" s="98"/>
      <c r="BW94" s="98"/>
      <c r="BX94" s="101"/>
      <c r="BY94" s="98"/>
      <c r="BZ94" s="98"/>
      <c r="CA94" s="98"/>
      <c r="CB94" s="98"/>
      <c r="CC94" s="98"/>
      <c r="CD94" s="98"/>
      <c r="CE94" s="98"/>
      <c r="CM94" s="102"/>
      <c r="CN94" s="62"/>
    </row>
    <row r="95" spans="1:111" ht="25" collapsed="1" x14ac:dyDescent="0.5">
      <c r="A95" s="18" t="s">
        <v>67</v>
      </c>
      <c r="B95" s="73"/>
      <c r="C95" s="73"/>
      <c r="D95" s="73"/>
      <c r="E95" s="73"/>
      <c r="F95" s="73"/>
      <c r="G95" s="73"/>
      <c r="H95" s="73"/>
      <c r="I95" s="73"/>
      <c r="J95" s="136"/>
      <c r="K95" s="151"/>
      <c r="L95" s="151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68"/>
      <c r="AV95" s="100"/>
      <c r="AW95" s="100"/>
      <c r="AX95" s="100"/>
      <c r="AY95" s="100"/>
      <c r="AZ95" s="100"/>
      <c r="CN95" s="62"/>
    </row>
    <row r="96" spans="1:111" hidden="1" outlineLevel="1" x14ac:dyDescent="0.3">
      <c r="A96" s="24" t="s">
        <v>40</v>
      </c>
      <c r="B96" s="23"/>
      <c r="C96" s="23"/>
      <c r="D96" s="23"/>
      <c r="E96" s="23"/>
      <c r="F96" s="105">
        <f>F110/F103</f>
        <v>0.85450669004054058</v>
      </c>
      <c r="G96" s="105">
        <f t="shared" ref="G96:J96" si="193">G110/G103</f>
        <v>0.85622251032436381</v>
      </c>
      <c r="H96" s="105">
        <f t="shared" si="193"/>
        <v>0.85755162362646042</v>
      </c>
      <c r="I96" s="105">
        <f t="shared" si="193"/>
        <v>0.87693302164909614</v>
      </c>
      <c r="J96" s="131">
        <f t="shared" si="193"/>
        <v>0.87951746718383117</v>
      </c>
      <c r="K96" s="152">
        <f>K110/K103</f>
        <v>0.8797404912163771</v>
      </c>
      <c r="L96" s="152">
        <f t="shared" ref="L96" si="194">L110/L103</f>
        <v>0.85970183321635496</v>
      </c>
      <c r="M96" s="25"/>
      <c r="N96" s="25"/>
      <c r="O96" s="25"/>
      <c r="P96" s="25"/>
      <c r="Q96" s="25">
        <v>0.88010352098708688</v>
      </c>
      <c r="R96" s="25">
        <v>0.85834599759902863</v>
      </c>
      <c r="S96" s="25">
        <v>0.85999642910320007</v>
      </c>
      <c r="T96" s="25">
        <v>0.8214758143037858</v>
      </c>
      <c r="U96" s="25">
        <v>0.87451649833647693</v>
      </c>
      <c r="V96" s="25">
        <v>0.89734731440210391</v>
      </c>
      <c r="W96" s="25">
        <v>0.83493498650823439</v>
      </c>
      <c r="X96" s="25">
        <v>0.82327834112375098</v>
      </c>
      <c r="Y96" s="25">
        <v>0.80049821709490365</v>
      </c>
      <c r="Z96" s="25">
        <v>0.87209041029210255</v>
      </c>
      <c r="AA96" s="25">
        <v>0.89160563184728081</v>
      </c>
      <c r="AB96" s="25">
        <v>0.85612577124500955</v>
      </c>
      <c r="AC96" s="25">
        <f t="shared" ref="AC96:AT101" si="195">AC110/AC103</f>
        <v>0.8655010426003279</v>
      </c>
      <c r="AD96" s="25">
        <f t="shared" si="195"/>
        <v>0.86582324963267276</v>
      </c>
      <c r="AE96" s="25">
        <f t="shared" si="195"/>
        <v>0.91749513217489698</v>
      </c>
      <c r="AF96" s="25">
        <f t="shared" si="195"/>
        <v>0.859016912413616</v>
      </c>
      <c r="AG96" s="25">
        <f t="shared" si="195"/>
        <v>0.87424079059129367</v>
      </c>
      <c r="AH96" s="25">
        <f t="shared" si="195"/>
        <v>0.91890137937792482</v>
      </c>
      <c r="AI96" s="25">
        <f t="shared" si="195"/>
        <v>0.86758012291725817</v>
      </c>
      <c r="AJ96" s="25">
        <f t="shared" si="195"/>
        <v>0.8619199243250989</v>
      </c>
      <c r="AK96" s="25">
        <f t="shared" si="195"/>
        <v>0.8482855509436199</v>
      </c>
      <c r="AL96" s="25">
        <f t="shared" si="195"/>
        <v>0.86663230563524241</v>
      </c>
      <c r="AM96" s="26">
        <f t="shared" si="195"/>
        <v>0.86163215077102184</v>
      </c>
      <c r="AN96" s="25">
        <f t="shared" si="195"/>
        <v>0.83964237245323425</v>
      </c>
      <c r="AO96" s="25">
        <f t="shared" si="195"/>
        <v>0.87394236529165659</v>
      </c>
      <c r="AP96" s="25">
        <f t="shared" si="195"/>
        <v>0.86566338567262424</v>
      </c>
      <c r="AQ96" s="25">
        <f t="shared" si="195"/>
        <v>0.88779818058278259</v>
      </c>
      <c r="AR96" s="25">
        <f t="shared" si="195"/>
        <v>0.89702907405805898</v>
      </c>
      <c r="AS96" s="25">
        <f t="shared" si="195"/>
        <v>0.86469584410882494</v>
      </c>
      <c r="AT96" s="25">
        <f t="shared" si="195"/>
        <v>0.8576334042579753</v>
      </c>
      <c r="AU96" s="25"/>
      <c r="AV96" s="100"/>
      <c r="AW96" s="100"/>
      <c r="AX96" s="100"/>
      <c r="AY96" s="100"/>
      <c r="AZ96" s="100"/>
      <c r="CM96" s="27">
        <f t="shared" ref="CM96:CM101" si="196">CM110/CM103</f>
        <v>0.87671408725760736</v>
      </c>
      <c r="CN96" s="62"/>
    </row>
    <row r="97" spans="1:92" hidden="1" outlineLevel="1" x14ac:dyDescent="0.3">
      <c r="A97" s="29" t="s">
        <v>68</v>
      </c>
      <c r="B97" s="23"/>
      <c r="C97" s="23"/>
      <c r="D97" s="23"/>
      <c r="E97" s="23"/>
      <c r="F97" s="105">
        <f t="shared" ref="F97:L101" si="197">F111/F104</f>
        <v>0.85989261495931302</v>
      </c>
      <c r="G97" s="105">
        <f t="shared" si="197"/>
        <v>0.85508081951370352</v>
      </c>
      <c r="H97" s="105">
        <f t="shared" si="197"/>
        <v>0.8775154356765662</v>
      </c>
      <c r="I97" s="105">
        <f t="shared" si="197"/>
        <v>0.89488854355851111</v>
      </c>
      <c r="J97" s="131">
        <f t="shared" si="197"/>
        <v>0.87787724292478997</v>
      </c>
      <c r="K97" s="152">
        <f t="shared" si="197"/>
        <v>0.87824498027148201</v>
      </c>
      <c r="L97" s="152">
        <f t="shared" si="197"/>
        <v>0.88438340335264998</v>
      </c>
      <c r="M97" s="25"/>
      <c r="N97" s="25"/>
      <c r="O97" s="25"/>
      <c r="P97" s="25"/>
      <c r="Q97" s="25">
        <v>0.89234653319927704</v>
      </c>
      <c r="R97" s="25">
        <v>0.86650397862545792</v>
      </c>
      <c r="S97" s="25">
        <v>0.86267778091136682</v>
      </c>
      <c r="T97" s="25">
        <v>0.81994862942380353</v>
      </c>
      <c r="U97" s="25">
        <v>0.86844089752363196</v>
      </c>
      <c r="V97" s="25">
        <v>0.88814364414304126</v>
      </c>
      <c r="W97" s="25">
        <v>0.84526178370239746</v>
      </c>
      <c r="X97" s="25">
        <v>0.82333845045826748</v>
      </c>
      <c r="Y97" s="25">
        <v>0.85032385963398915</v>
      </c>
      <c r="Z97" s="25">
        <v>0.89140936065254062</v>
      </c>
      <c r="AA97" s="25">
        <v>0.90378460290183904</v>
      </c>
      <c r="AB97" s="25">
        <v>0.85876136018745775</v>
      </c>
      <c r="AC97" s="25">
        <f t="shared" si="195"/>
        <v>0.87099475008745186</v>
      </c>
      <c r="AD97" s="25">
        <f t="shared" si="195"/>
        <v>0.9011796480516352</v>
      </c>
      <c r="AE97" s="25">
        <f t="shared" si="195"/>
        <v>0.94985327419846788</v>
      </c>
      <c r="AF97" s="25">
        <f t="shared" si="195"/>
        <v>0.85902012827984353</v>
      </c>
      <c r="AG97" s="25">
        <f t="shared" si="195"/>
        <v>0.86881200182055107</v>
      </c>
      <c r="AH97" s="25">
        <f t="shared" si="195"/>
        <v>0.92693206253232119</v>
      </c>
      <c r="AI97" s="25">
        <f t="shared" si="195"/>
        <v>0.85995563449974943</v>
      </c>
      <c r="AJ97" s="25">
        <f t="shared" si="195"/>
        <v>0.86155700017625492</v>
      </c>
      <c r="AK97" s="25">
        <f t="shared" si="195"/>
        <v>0.87910149702433171</v>
      </c>
      <c r="AL97" s="25">
        <f t="shared" si="195"/>
        <v>0.89306782586767208</v>
      </c>
      <c r="AM97" s="26">
        <f t="shared" si="195"/>
        <v>0.90128610731884384</v>
      </c>
      <c r="AN97" s="25">
        <f t="shared" si="195"/>
        <v>0.87314093377578317</v>
      </c>
      <c r="AO97" s="25">
        <f t="shared" si="195"/>
        <v>0.88148347106163916</v>
      </c>
      <c r="AP97" s="25">
        <f t="shared" si="195"/>
        <v>0.88607460447806108</v>
      </c>
      <c r="AQ97" s="25">
        <f t="shared" si="195"/>
        <v>0.90342221820530622</v>
      </c>
      <c r="AR97" s="25">
        <f t="shared" si="195"/>
        <v>0.89860645970774844</v>
      </c>
      <c r="AS97" s="25">
        <f t="shared" si="195"/>
        <v>0.86077232455076957</v>
      </c>
      <c r="AT97" s="25">
        <f t="shared" si="195"/>
        <v>0.88620083345116163</v>
      </c>
      <c r="AU97" s="25"/>
      <c r="AV97" s="100"/>
      <c r="AW97" s="100"/>
      <c r="AX97" s="100"/>
      <c r="AY97" s="100"/>
      <c r="AZ97" s="100"/>
      <c r="CM97" s="27">
        <f t="shared" si="196"/>
        <v>0.91119035025641359</v>
      </c>
      <c r="CN97" s="62"/>
    </row>
    <row r="98" spans="1:92" hidden="1" outlineLevel="1" x14ac:dyDescent="0.3">
      <c r="A98" s="29" t="s">
        <v>69</v>
      </c>
      <c r="B98" s="23"/>
      <c r="C98" s="23"/>
      <c r="D98" s="23"/>
      <c r="E98" s="23"/>
      <c r="F98" s="105">
        <f t="shared" si="197"/>
        <v>1.0203826363636364</v>
      </c>
      <c r="G98" s="105">
        <f t="shared" si="197"/>
        <v>0.8683838963453725</v>
      </c>
      <c r="H98" s="105">
        <f t="shared" si="197"/>
        <v>0.74147518181841443</v>
      </c>
      <c r="I98" s="105">
        <f t="shared" si="197"/>
        <v>0.8697027454545454</v>
      </c>
      <c r="J98" s="131">
        <f t="shared" si="197"/>
        <v>0.93676619475423262</v>
      </c>
      <c r="K98" s="152">
        <f t="shared" si="197"/>
        <v>0.9738822671935673</v>
      </c>
      <c r="L98" s="152">
        <f t="shared" si="197"/>
        <v>0.71346432417575634</v>
      </c>
      <c r="M98" s="25"/>
      <c r="N98" s="25"/>
      <c r="O98" s="25"/>
      <c r="P98" s="25"/>
      <c r="Q98" s="25">
        <v>1.0425151383838382</v>
      </c>
      <c r="R98" s="25">
        <v>0.96930836663336661</v>
      </c>
      <c r="S98" s="25">
        <v>1.0437726106719369</v>
      </c>
      <c r="T98" s="25">
        <v>1.0258604160079052</v>
      </c>
      <c r="U98" s="25">
        <v>1.0237654342474929</v>
      </c>
      <c r="V98" s="25">
        <v>1.0071435566180027</v>
      </c>
      <c r="W98" s="25">
        <v>0.69504915445788851</v>
      </c>
      <c r="X98" s="25">
        <v>0.75246355675459431</v>
      </c>
      <c r="Y98" s="25">
        <v>0.11370819189788917</v>
      </c>
      <c r="Z98" s="25">
        <v>0.83035975826282682</v>
      </c>
      <c r="AA98" s="25">
        <v>1.0158231324110674</v>
      </c>
      <c r="AB98" s="25">
        <v>0.99332867292582472</v>
      </c>
      <c r="AC98" s="25">
        <f t="shared" si="195"/>
        <v>0.83550402424242409</v>
      </c>
      <c r="AD98" s="25">
        <f t="shared" si="195"/>
        <v>0.50309711190597917</v>
      </c>
      <c r="AE98" s="25">
        <f t="shared" si="195"/>
        <v>1.0296489139849359</v>
      </c>
      <c r="AF98" s="25">
        <f t="shared" si="195"/>
        <v>1.105832637380791</v>
      </c>
      <c r="AG98" s="25">
        <f t="shared" si="195"/>
        <v>0.98522193625802224</v>
      </c>
      <c r="AH98" s="25">
        <f t="shared" si="195"/>
        <v>0.94116318392063725</v>
      </c>
      <c r="AI98" s="25">
        <f t="shared" si="195"/>
        <v>0.86320218355020994</v>
      </c>
      <c r="AJ98" s="25">
        <f t="shared" si="195"/>
        <v>0.95857865433343126</v>
      </c>
      <c r="AK98" s="25">
        <f t="shared" si="195"/>
        <v>0.22226051273632785</v>
      </c>
      <c r="AL98" s="25">
        <f t="shared" si="195"/>
        <v>0.75263398632309408</v>
      </c>
      <c r="AM98" s="26">
        <f t="shared" si="195"/>
        <v>0.91013155678048174</v>
      </c>
      <c r="AN98" s="25">
        <f t="shared" si="195"/>
        <v>0.47401367553992962</v>
      </c>
      <c r="AO98" s="25">
        <f t="shared" si="195"/>
        <v>1.004575902668446</v>
      </c>
      <c r="AP98" s="25">
        <f t="shared" si="195"/>
        <v>0.66838231693515082</v>
      </c>
      <c r="AQ98" s="25">
        <f t="shared" si="195"/>
        <v>1.0677407756828634</v>
      </c>
      <c r="AR98" s="25">
        <f t="shared" si="195"/>
        <v>0.96307085082872934</v>
      </c>
      <c r="AS98" s="25">
        <f t="shared" si="195"/>
        <v>0.91089041894182055</v>
      </c>
      <c r="AT98" s="25">
        <f t="shared" si="195"/>
        <v>0.48891236962249207</v>
      </c>
      <c r="AU98" s="25"/>
      <c r="AV98" s="100"/>
      <c r="AW98" s="100"/>
      <c r="AX98" s="100"/>
      <c r="AY98" s="100"/>
      <c r="AZ98" s="100"/>
      <c r="CM98" s="27">
        <f t="shared" si="196"/>
        <v>0.92013300245938801</v>
      </c>
      <c r="CN98" s="62"/>
    </row>
    <row r="99" spans="1:92" hidden="1" outlineLevel="1" x14ac:dyDescent="0.3">
      <c r="A99" s="29" t="s">
        <v>70</v>
      </c>
      <c r="B99" s="23"/>
      <c r="C99" s="23"/>
      <c r="D99" s="23"/>
      <c r="E99" s="23"/>
      <c r="F99" s="105">
        <f t="shared" si="197"/>
        <v>0.70515128003408933</v>
      </c>
      <c r="G99" s="105">
        <f t="shared" si="197"/>
        <v>0.80637749577637108</v>
      </c>
      <c r="H99" s="105">
        <f t="shared" si="197"/>
        <v>0.72504823638426197</v>
      </c>
      <c r="I99" s="105">
        <f t="shared" si="197"/>
        <v>0.74115477146789066</v>
      </c>
      <c r="J99" s="131">
        <f t="shared" si="197"/>
        <v>0.84656658251176453</v>
      </c>
      <c r="K99" s="152">
        <f t="shared" si="197"/>
        <v>0.79991148205010787</v>
      </c>
      <c r="L99" s="152">
        <f t="shared" si="197"/>
        <v>0.71212500503808773</v>
      </c>
      <c r="M99" s="25"/>
      <c r="N99" s="25"/>
      <c r="O99" s="25"/>
      <c r="P99" s="25"/>
      <c r="Q99" s="25">
        <v>0.66637510552913171</v>
      </c>
      <c r="R99" s="25">
        <v>0.74225012844243188</v>
      </c>
      <c r="S99" s="25">
        <v>0.82350482937386804</v>
      </c>
      <c r="T99" s="25">
        <v>0.58074558025303757</v>
      </c>
      <c r="U99" s="25">
        <v>0.7937214544084138</v>
      </c>
      <c r="V99" s="25">
        <v>0.86982637357031944</v>
      </c>
      <c r="W99" s="25">
        <v>0.77628957701228529</v>
      </c>
      <c r="X99" s="25">
        <v>0.79192975296924484</v>
      </c>
      <c r="Y99" s="25">
        <v>0.78061484581953755</v>
      </c>
      <c r="Z99" s="25">
        <v>0.71691568819210227</v>
      </c>
      <c r="AA99" s="25">
        <v>0.67863562053973303</v>
      </c>
      <c r="AB99" s="25">
        <v>0.73976316619787841</v>
      </c>
      <c r="AC99" s="25">
        <f t="shared" si="195"/>
        <v>0.83609888692922341</v>
      </c>
      <c r="AD99" s="25">
        <f t="shared" si="195"/>
        <v>0.71654329080033408</v>
      </c>
      <c r="AE99" s="25">
        <f t="shared" si="195"/>
        <v>0.77696381462390907</v>
      </c>
      <c r="AF99" s="25">
        <f t="shared" si="195"/>
        <v>0.65007655152207122</v>
      </c>
      <c r="AG99" s="25">
        <f t="shared" si="195"/>
        <v>0.80866540750347093</v>
      </c>
      <c r="AH99" s="25">
        <f t="shared" si="195"/>
        <v>0.83341557398842481</v>
      </c>
      <c r="AI99" s="25">
        <f t="shared" si="195"/>
        <v>0.90362232958561839</v>
      </c>
      <c r="AJ99" s="25">
        <f t="shared" si="195"/>
        <v>0.83921306585508848</v>
      </c>
      <c r="AK99" s="25">
        <f t="shared" si="195"/>
        <v>0.78391113220879316</v>
      </c>
      <c r="AL99" s="25">
        <f t="shared" si="195"/>
        <v>0.57358205786495631</v>
      </c>
      <c r="AM99" s="26">
        <f t="shared" si="195"/>
        <v>0.69515024469305176</v>
      </c>
      <c r="AN99" s="25">
        <f t="shared" si="195"/>
        <v>0.74310303994598614</v>
      </c>
      <c r="AO99" s="25">
        <f t="shared" si="195"/>
        <v>0.71019687105418727</v>
      </c>
      <c r="AP99" s="25">
        <f t="shared" si="195"/>
        <v>0.77041003618878634</v>
      </c>
      <c r="AQ99" s="25">
        <f t="shared" si="195"/>
        <v>0.71449939174742461</v>
      </c>
      <c r="AR99" s="25">
        <f t="shared" si="195"/>
        <v>0.82102481071775391</v>
      </c>
      <c r="AS99" s="25">
        <f t="shared" si="195"/>
        <v>0.87124762343859108</v>
      </c>
      <c r="AT99" s="25">
        <f t="shared" si="195"/>
        <v>0.67342765467777965</v>
      </c>
      <c r="AU99" s="25"/>
      <c r="AV99" s="100"/>
      <c r="AW99" s="100"/>
      <c r="AX99" s="100"/>
      <c r="AY99" s="100"/>
      <c r="AZ99" s="100"/>
      <c r="CM99" s="27">
        <f t="shared" si="196"/>
        <v>0.70278925837099782</v>
      </c>
      <c r="CN99" s="62"/>
    </row>
    <row r="100" spans="1:92" hidden="1" outlineLevel="1" x14ac:dyDescent="0.3">
      <c r="A100" s="29" t="s">
        <v>71</v>
      </c>
      <c r="B100" s="23"/>
      <c r="C100" s="23"/>
      <c r="D100" s="23"/>
      <c r="E100" s="23"/>
      <c r="F100" s="105">
        <f t="shared" si="197"/>
        <v>0.81976236295792215</v>
      </c>
      <c r="G100" s="105">
        <f t="shared" si="197"/>
        <v>0.7243301736891129</v>
      </c>
      <c r="H100" s="105">
        <f t="shared" si="197"/>
        <v>0.65438548275747688</v>
      </c>
      <c r="I100" s="105">
        <f t="shared" si="197"/>
        <v>0.65682081687208005</v>
      </c>
      <c r="J100" s="131">
        <f t="shared" si="197"/>
        <v>0.60552615994144321</v>
      </c>
      <c r="K100" s="152">
        <f t="shared" si="197"/>
        <v>0.60641412882043655</v>
      </c>
      <c r="L100" s="152">
        <f t="shared" si="197"/>
        <v>0.73848476074734037</v>
      </c>
      <c r="M100" s="25"/>
      <c r="N100" s="25"/>
      <c r="O100" s="25"/>
      <c r="P100" s="25"/>
      <c r="Q100" s="25">
        <v>0.71715041507024269</v>
      </c>
      <c r="R100" s="25">
        <v>0.94997844764011785</v>
      </c>
      <c r="S100" s="25">
        <v>0.7777586513883783</v>
      </c>
      <c r="T100" s="25">
        <v>0.83105242041145044</v>
      </c>
      <c r="U100" s="25">
        <v>0.72466844028840638</v>
      </c>
      <c r="V100" s="25">
        <v>0.79752846098251839</v>
      </c>
      <c r="W100" s="25">
        <v>0.67568362841345186</v>
      </c>
      <c r="X100" s="25">
        <v>0.70024315225133604</v>
      </c>
      <c r="Y100" s="25">
        <v>0.58030803360735705</v>
      </c>
      <c r="Z100" s="25">
        <v>0.72659267511088244</v>
      </c>
      <c r="AA100" s="25">
        <v>0.67101274747675421</v>
      </c>
      <c r="AB100" s="25">
        <v>0.63880295629201422</v>
      </c>
      <c r="AC100" s="25">
        <f t="shared" si="195"/>
        <v>0.54504162576667481</v>
      </c>
      <c r="AD100" s="25">
        <f t="shared" si="195"/>
        <v>0.88118130628117586</v>
      </c>
      <c r="AE100" s="25">
        <f t="shared" si="195"/>
        <v>0.51473109448997145</v>
      </c>
      <c r="AF100" s="25">
        <f t="shared" si="195"/>
        <v>0.68633795950700061</v>
      </c>
      <c r="AG100" s="25">
        <f t="shared" si="195"/>
        <v>0.55992172697862075</v>
      </c>
      <c r="AH100" s="25">
        <f t="shared" si="195"/>
        <v>0.6075514664468965</v>
      </c>
      <c r="AI100" s="25">
        <f t="shared" si="195"/>
        <v>0.59457826999959174</v>
      </c>
      <c r="AJ100" s="25">
        <f t="shared" si="195"/>
        <v>0.65315050460074797</v>
      </c>
      <c r="AK100" s="25">
        <f t="shared" si="195"/>
        <v>0.76333519300881092</v>
      </c>
      <c r="AL100" s="25">
        <f t="shared" si="195"/>
        <v>0.80433698605892945</v>
      </c>
      <c r="AM100" s="26">
        <f t="shared" si="195"/>
        <v>0.73926702512315212</v>
      </c>
      <c r="AN100" s="25">
        <f t="shared" si="195"/>
        <v>0.65385445557874278</v>
      </c>
      <c r="AO100" s="25">
        <f t="shared" si="195"/>
        <v>0.65490785188438416</v>
      </c>
      <c r="AP100" s="25">
        <f t="shared" si="195"/>
        <v>0.71404002867728045</v>
      </c>
      <c r="AQ100" s="25">
        <f t="shared" si="195"/>
        <v>0.60053452699848608</v>
      </c>
      <c r="AR100" s="25">
        <f t="shared" si="195"/>
        <v>0.583868170578693</v>
      </c>
      <c r="AS100" s="25">
        <f t="shared" si="195"/>
        <v>0.62558171776191007</v>
      </c>
      <c r="AT100" s="25">
        <f t="shared" si="195"/>
        <v>0.78394935415555556</v>
      </c>
      <c r="AU100" s="25"/>
      <c r="AV100" s="100"/>
      <c r="AW100" s="100"/>
      <c r="AX100" s="100"/>
      <c r="AY100" s="100"/>
      <c r="AZ100" s="100"/>
      <c r="CM100" s="27">
        <f t="shared" si="196"/>
        <v>0.74739083858604383</v>
      </c>
      <c r="CN100" s="62"/>
    </row>
    <row r="101" spans="1:92" hidden="1" outlineLevel="1" x14ac:dyDescent="0.3">
      <c r="A101" s="29" t="s">
        <v>72</v>
      </c>
      <c r="B101" s="23"/>
      <c r="C101" s="23"/>
      <c r="D101" s="23"/>
      <c r="E101" s="23"/>
      <c r="F101" s="105">
        <f t="shared" si="197"/>
        <v>0.83208607546639846</v>
      </c>
      <c r="G101" s="105">
        <f t="shared" si="197"/>
        <v>0.88730565475438272</v>
      </c>
      <c r="H101" s="105">
        <f t="shared" si="197"/>
        <v>0.88313899927313655</v>
      </c>
      <c r="I101" s="105">
        <f t="shared" si="197"/>
        <v>0.88086706932011793</v>
      </c>
      <c r="J101" s="131">
        <f t="shared" si="197"/>
        <v>0.93874031405688974</v>
      </c>
      <c r="K101" s="152">
        <f t="shared" si="197"/>
        <v>0.94506795876492122</v>
      </c>
      <c r="L101" s="152">
        <f t="shared" si="197"/>
        <v>0.858289953415036</v>
      </c>
      <c r="M101" s="25"/>
      <c r="N101" s="25"/>
      <c r="O101" s="25"/>
      <c r="P101" s="25"/>
      <c r="Q101" s="25">
        <v>0.87866937768999198</v>
      </c>
      <c r="R101" s="25">
        <v>0.82476916980539638</v>
      </c>
      <c r="S101" s="25">
        <v>0.78896220689676733</v>
      </c>
      <c r="T101" s="25">
        <v>0.84757264412986622</v>
      </c>
      <c r="U101" s="25">
        <v>0.8786956321064856</v>
      </c>
      <c r="V101" s="25">
        <v>0.90988398255562986</v>
      </c>
      <c r="W101" s="25">
        <v>0.88313358049666679</v>
      </c>
      <c r="X101" s="25">
        <v>0.8765787197606596</v>
      </c>
      <c r="Y101" s="25">
        <v>0.87589411084010449</v>
      </c>
      <c r="Z101" s="25">
        <v>0.87449884873068351</v>
      </c>
      <c r="AA101" s="25">
        <v>0.90728010510564017</v>
      </c>
      <c r="AB101" s="25">
        <v>0.87466425199673781</v>
      </c>
      <c r="AC101" s="25">
        <f t="shared" si="195"/>
        <v>0.90653798741636515</v>
      </c>
      <c r="AD101" s="25">
        <f t="shared" si="195"/>
        <v>0.90027786653771524</v>
      </c>
      <c r="AE101" s="25">
        <f t="shared" si="195"/>
        <v>0.82059422914908509</v>
      </c>
      <c r="AF101" s="25">
        <f t="shared" si="195"/>
        <v>0.89773846697054738</v>
      </c>
      <c r="AG101" s="25">
        <f t="shared" si="195"/>
        <v>0.96350609393531861</v>
      </c>
      <c r="AH101" s="25">
        <f t="shared" si="195"/>
        <v>0.97031002269265576</v>
      </c>
      <c r="AI101" s="25">
        <f t="shared" si="195"/>
        <v>0.94938652997844619</v>
      </c>
      <c r="AJ101" s="25">
        <f t="shared" si="195"/>
        <v>0.88115373698490984</v>
      </c>
      <c r="AK101" s="25">
        <f t="shared" si="195"/>
        <v>0.91139460361719837</v>
      </c>
      <c r="AL101" s="25">
        <f t="shared" si="195"/>
        <v>0.9333640974281785</v>
      </c>
      <c r="AM101" s="26">
        <f t="shared" si="195"/>
        <v>0.76177552833895246</v>
      </c>
      <c r="AN101" s="25">
        <f t="shared" si="195"/>
        <v>0.87519353593898808</v>
      </c>
      <c r="AO101" s="25">
        <f t="shared" si="195"/>
        <v>0.89093390479120715</v>
      </c>
      <c r="AP101" s="25">
        <f t="shared" si="195"/>
        <v>0.90337673801751939</v>
      </c>
      <c r="AQ101" s="25">
        <f t="shared" si="195"/>
        <v>0.85927320435027277</v>
      </c>
      <c r="AR101" s="25">
        <f t="shared" si="195"/>
        <v>0.96695122993965033</v>
      </c>
      <c r="AS101" s="25">
        <f t="shared" si="195"/>
        <v>0.91456771307042406</v>
      </c>
      <c r="AT101" s="25">
        <f t="shared" si="195"/>
        <v>0.92261574015739412</v>
      </c>
      <c r="AU101" s="25"/>
      <c r="AV101" s="100"/>
      <c r="AW101" s="100"/>
      <c r="AX101" s="100"/>
      <c r="AY101" s="100"/>
      <c r="AZ101" s="100"/>
      <c r="CM101" s="27">
        <f t="shared" si="196"/>
        <v>0.8541965254474686</v>
      </c>
      <c r="CN101" s="62"/>
    </row>
    <row r="102" spans="1:92" hidden="1" outlineLevel="1" x14ac:dyDescent="0.3">
      <c r="A102" s="129"/>
      <c r="B102" s="23"/>
      <c r="C102" s="23"/>
      <c r="D102" s="23"/>
      <c r="E102" s="23"/>
      <c r="F102" s="23"/>
      <c r="G102" s="23"/>
      <c r="H102" s="23"/>
      <c r="I102" s="23"/>
      <c r="J102" s="129"/>
      <c r="K102" s="151"/>
      <c r="L102" s="151"/>
      <c r="AM102" s="68"/>
      <c r="AV102" s="100"/>
      <c r="AW102" s="100"/>
      <c r="AX102" s="100"/>
      <c r="AY102" s="100"/>
      <c r="AZ102" s="100"/>
      <c r="CN102" s="62"/>
    </row>
    <row r="103" spans="1:92" hidden="1" outlineLevel="1" x14ac:dyDescent="0.3">
      <c r="A103" s="87" t="s">
        <v>45</v>
      </c>
      <c r="B103" s="23"/>
      <c r="C103" s="23"/>
      <c r="D103" s="23"/>
      <c r="E103" s="23"/>
      <c r="F103" s="106">
        <f>'[1]Segments Analysis in USD'!F103</f>
        <v>7.3134795360273976</v>
      </c>
      <c r="G103" s="106">
        <f>'[1]Segments Analysis in USD'!G103</f>
        <v>8.2030046986301368</v>
      </c>
      <c r="H103" s="106">
        <f>'[1]Segments Analysis in USD'!H103</f>
        <v>10.178894686942213</v>
      </c>
      <c r="I103" s="106">
        <f>'[1]Segments Analysis in USD'!I103</f>
        <v>10.380801593413702</v>
      </c>
      <c r="J103" s="137">
        <f>'[1]Segments Analysis in USD'!J103</f>
        <v>11.846721627691675</v>
      </c>
      <c r="K103" s="153">
        <f>SUM(AF103:AI103)</f>
        <v>11.26122979103922</v>
      </c>
      <c r="L103" s="153">
        <f>SUM(AJ103:AM103)</f>
        <v>14.280710442843841</v>
      </c>
      <c r="M103" s="108"/>
      <c r="N103" s="108"/>
      <c r="O103" s="108"/>
      <c r="P103" s="108"/>
      <c r="Q103" s="108">
        <v>1.7105368915256145</v>
      </c>
      <c r="R103" s="108">
        <v>1.84872394633252</v>
      </c>
      <c r="S103" s="108">
        <v>1.8982819518243572</v>
      </c>
      <c r="T103" s="108">
        <v>1.8559367463449052</v>
      </c>
      <c r="U103" s="108">
        <v>1.8601375068493151</v>
      </c>
      <c r="V103" s="108">
        <v>2.0221659753424657</v>
      </c>
      <c r="W103" s="108">
        <v>2.157687594520548</v>
      </c>
      <c r="X103" s="108">
        <v>2.1630136219178078</v>
      </c>
      <c r="Y103" s="108">
        <v>2.2045906940386901</v>
      </c>
      <c r="Z103" s="108">
        <v>2.6595395708522105</v>
      </c>
      <c r="AA103" s="108">
        <v>2.6688661836283973</v>
      </c>
      <c r="AB103" s="108">
        <v>2.6458982384229177</v>
      </c>
      <c r="AC103" s="108">
        <f>'[1]Segments Analysis in USD'!AC103</f>
        <v>2.5281743660283831</v>
      </c>
      <c r="AD103" s="108">
        <f>'[1]Segments Analysis in USD'!AD103</f>
        <v>2.5673803761454876</v>
      </c>
      <c r="AE103" s="108">
        <f>'[1]Segments Analysis in USD'!AE103</f>
        <v>2.6012438064418326</v>
      </c>
      <c r="AF103" s="108">
        <f>'[1]Segments Analysis in USD'!AF103</f>
        <v>2.684003044797997</v>
      </c>
      <c r="AG103" s="108">
        <f>'[1]Segments Analysis in USD'!AG103</f>
        <v>2.659591722756026</v>
      </c>
      <c r="AH103" s="108">
        <f>'[1]Segments Analysis in USD'!AH103</f>
        <v>2.770971289842965</v>
      </c>
      <c r="AI103" s="108">
        <f>'[1]Segments Analysis in USD'!AI103</f>
        <v>3.1466637336422321</v>
      </c>
      <c r="AJ103" s="108">
        <f>'[1]Segments Analysis in USD'!AJ103</f>
        <v>3.2694948814504534</v>
      </c>
      <c r="AK103" s="108">
        <v>3.4967181276910315</v>
      </c>
      <c r="AL103" s="108">
        <f>AL10</f>
        <v>3.6323109643000802</v>
      </c>
      <c r="AM103" s="38">
        <f>AM10</f>
        <v>3.8821864694022752</v>
      </c>
      <c r="AN103" s="31">
        <f t="shared" ref="AN103:AN108" si="198">Y103+Z103</f>
        <v>4.8641302648909006</v>
      </c>
      <c r="AO103" s="31">
        <f t="shared" ref="AO103:AO108" si="199">AA103+AB103</f>
        <v>5.3147644220513151</v>
      </c>
      <c r="AP103" s="31">
        <f t="shared" ref="AP103:AP108" si="200">AC103+AD103</f>
        <v>5.0955547421738707</v>
      </c>
      <c r="AQ103" s="31">
        <f t="shared" ref="AQ103:AQ108" si="201">AE103+AF103</f>
        <v>5.2852468512398296</v>
      </c>
      <c r="AR103" s="31">
        <f t="shared" ref="AR103:AR108" si="202">AG103+AH103</f>
        <v>5.4305630125989914</v>
      </c>
      <c r="AS103" s="31">
        <f t="shared" ref="AS103:AS108" si="203">AI103+AJ103</f>
        <v>6.4161586150926855</v>
      </c>
      <c r="AT103" s="31">
        <f t="shared" ref="AT103:AT108" si="204">AK103+AL103</f>
        <v>7.1290290919911117</v>
      </c>
      <c r="AU103" s="39"/>
      <c r="AV103" s="100"/>
      <c r="AW103" s="100"/>
      <c r="AX103" s="100"/>
      <c r="AY103" s="100"/>
      <c r="AZ103" s="100"/>
      <c r="CG103" s="28">
        <f t="shared" ref="CG103:CG116" si="205">F103-SUM(Q103:T103)</f>
        <v>0</v>
      </c>
      <c r="CH103" s="28">
        <f t="shared" ref="CH103:CH116" si="206">G103-SUM(U103:X103)</f>
        <v>0</v>
      </c>
      <c r="CI103" s="28">
        <f t="shared" ref="CI103:CI116" si="207">H103-SUM(Y103:AB103)</f>
        <v>0</v>
      </c>
      <c r="CJ103" s="28">
        <f t="shared" ref="CJ103:CJ116" si="208">I103-SUM(AC103:AF103)</f>
        <v>0</v>
      </c>
      <c r="CK103" s="28">
        <f t="shared" ref="CK103:CK116" si="209">J103-SUM(AG103:AJ103)</f>
        <v>0</v>
      </c>
      <c r="CM103" s="109">
        <f>CM10</f>
        <v>3.6722264694022777</v>
      </c>
      <c r="CN103" s="62"/>
    </row>
    <row r="104" spans="1:92" hidden="1" outlineLevel="1" x14ac:dyDescent="0.3">
      <c r="A104" s="129" t="s">
        <v>68</v>
      </c>
      <c r="B104" s="23"/>
      <c r="C104" s="23"/>
      <c r="D104" s="23"/>
      <c r="E104" s="23"/>
      <c r="F104" s="106">
        <f>'[1]Segments Analysis in USD'!F104</f>
        <v>4.9535969087390601</v>
      </c>
      <c r="G104" s="106">
        <f>'[1]Segments Analysis in USD'!G104</f>
        <v>5.8647253580309915</v>
      </c>
      <c r="H104" s="106">
        <f>'[1]Segments Analysis in USD'!H104</f>
        <v>7.5059448371180011</v>
      </c>
      <c r="I104" s="106">
        <f>'[1]Segments Analysis in USD'!I104</f>
        <v>7.6479550689225952</v>
      </c>
      <c r="J104" s="137">
        <f>'[1]Segments Analysis in USD'!J104</f>
        <v>8.8901007580169349</v>
      </c>
      <c r="K104" s="153">
        <f t="shared" ref="K104:K108" si="210">SUM(AF104:AI104)</f>
        <v>8.392249567048033</v>
      </c>
      <c r="L104" s="153">
        <f>SUM(AJ104:AM104)</f>
        <v>10.656753443326513</v>
      </c>
      <c r="M104" s="108"/>
      <c r="N104" s="108"/>
      <c r="O104" s="108"/>
      <c r="P104" s="108"/>
      <c r="Q104" s="108">
        <v>1.1754633698630137</v>
      </c>
      <c r="R104" s="108">
        <v>1.2457080817012267</v>
      </c>
      <c r="S104" s="108">
        <v>1.2818209434254713</v>
      </c>
      <c r="T104" s="108">
        <v>1.2506045137493476</v>
      </c>
      <c r="U104" s="108">
        <v>1.3085578221975027</v>
      </c>
      <c r="V104" s="108">
        <v>1.437365968262361</v>
      </c>
      <c r="W104" s="108">
        <v>1.5504891864798862</v>
      </c>
      <c r="X104" s="108">
        <v>1.5683123810912418</v>
      </c>
      <c r="Y104" s="108">
        <v>1.5874290938059175</v>
      </c>
      <c r="Z104" s="108">
        <v>1.9826823389097059</v>
      </c>
      <c r="AA104" s="108">
        <v>1.9863172353992091</v>
      </c>
      <c r="AB104" s="108">
        <v>1.9495161690031697</v>
      </c>
      <c r="AC104" s="108">
        <f>'[1]Segments Analysis in USD'!AC104</f>
        <v>1.8826772716757998</v>
      </c>
      <c r="AD104" s="108">
        <f>'[1]Segments Analysis in USD'!AD104</f>
        <v>1.8795377175242745</v>
      </c>
      <c r="AE104" s="108">
        <f>'[1]Segments Analysis in USD'!AE104</f>
        <v>1.8994715937878535</v>
      </c>
      <c r="AF104" s="108">
        <f>'[1]Segments Analysis in USD'!AF104</f>
        <v>1.9862684859346675</v>
      </c>
      <c r="AG104" s="108">
        <f>'[1]Segments Analysis in USD'!AG104</f>
        <v>1.9588310531973938</v>
      </c>
      <c r="AH104" s="108">
        <f>'[1]Segments Analysis in USD'!AH104</f>
        <v>2.0604083762691996</v>
      </c>
      <c r="AI104" s="108">
        <f>'[1]Segments Analysis in USD'!AI104</f>
        <v>2.3867416516467714</v>
      </c>
      <c r="AJ104" s="108">
        <f>'[1]Segments Analysis in USD'!AJ104</f>
        <v>2.4841196769035707</v>
      </c>
      <c r="AK104" s="108">
        <v>2.6542879107731814</v>
      </c>
      <c r="AL104" s="108">
        <v>2.7440954801318487</v>
      </c>
      <c r="AM104" s="107">
        <v>2.7742503755179122</v>
      </c>
      <c r="AN104" s="31">
        <f t="shared" si="198"/>
        <v>3.5701114327156231</v>
      </c>
      <c r="AO104" s="31">
        <f t="shared" si="199"/>
        <v>3.9358334044023788</v>
      </c>
      <c r="AP104" s="31">
        <f t="shared" si="200"/>
        <v>3.762214989200074</v>
      </c>
      <c r="AQ104" s="31">
        <f t="shared" si="201"/>
        <v>3.8857400797225212</v>
      </c>
      <c r="AR104" s="31">
        <f t="shared" si="202"/>
        <v>4.0192394294665936</v>
      </c>
      <c r="AS104" s="31">
        <f t="shared" si="203"/>
        <v>4.8708613285503422</v>
      </c>
      <c r="AT104" s="31">
        <f t="shared" si="204"/>
        <v>5.3983833909050301</v>
      </c>
      <c r="AU104" s="39"/>
      <c r="AV104" s="100"/>
      <c r="AW104" s="100"/>
      <c r="AX104" s="100"/>
      <c r="AY104" s="100"/>
      <c r="AZ104" s="100"/>
      <c r="CG104" s="28">
        <f t="shared" si="205"/>
        <v>0</v>
      </c>
      <c r="CH104" s="28">
        <f t="shared" si="206"/>
        <v>0</v>
      </c>
      <c r="CI104" s="28">
        <f t="shared" si="207"/>
        <v>0</v>
      </c>
      <c r="CJ104" s="28">
        <f t="shared" si="208"/>
        <v>0</v>
      </c>
      <c r="CK104" s="28">
        <f t="shared" si="209"/>
        <v>0</v>
      </c>
      <c r="CM104" s="109">
        <v>2.7440954801318487</v>
      </c>
      <c r="CN104" s="62"/>
    </row>
    <row r="105" spans="1:92" hidden="1" outlineLevel="1" x14ac:dyDescent="0.3">
      <c r="A105" s="129" t="s">
        <v>69</v>
      </c>
      <c r="B105" s="23"/>
      <c r="C105" s="23"/>
      <c r="D105" s="23"/>
      <c r="E105" s="23"/>
      <c r="F105" s="106">
        <f>'[1]Segments Analysis in USD'!F105</f>
        <v>0.55000000000000004</v>
      </c>
      <c r="G105" s="106">
        <f>'[1]Segments Analysis in USD'!G105</f>
        <v>0.55000000000000016</v>
      </c>
      <c r="H105" s="106">
        <f>'[1]Segments Analysis in USD'!H105</f>
        <v>0.55000000000000016</v>
      </c>
      <c r="I105" s="106">
        <f>'[1]Segments Analysis in USD'!I105</f>
        <v>0.55000000000000004</v>
      </c>
      <c r="J105" s="137">
        <f>'[1]Segments Analysis in USD'!J105</f>
        <v>0.55000000000000004</v>
      </c>
      <c r="K105" s="153">
        <f t="shared" si="210"/>
        <v>0.55000000000000004</v>
      </c>
      <c r="L105" s="153">
        <f t="shared" ref="L105:L108" si="211">SUM(AJ105:AM105)</f>
        <v>0.55000000000000004</v>
      </c>
      <c r="M105" s="108"/>
      <c r="N105" s="108"/>
      <c r="O105" s="108"/>
      <c r="P105" s="108"/>
      <c r="Q105" s="108">
        <v>0.13561643835616438</v>
      </c>
      <c r="R105" s="108">
        <v>0.13712328767123289</v>
      </c>
      <c r="S105" s="108">
        <v>0.13863013698630136</v>
      </c>
      <c r="T105" s="108">
        <v>0.13863013698630136</v>
      </c>
      <c r="U105" s="108">
        <v>0.13561643835616441</v>
      </c>
      <c r="V105" s="108">
        <v>0.13712328767123289</v>
      </c>
      <c r="W105" s="108">
        <v>0.13863013698630136</v>
      </c>
      <c r="X105" s="108">
        <v>0.13863013698630136</v>
      </c>
      <c r="Y105" s="108">
        <v>0.13561643835616441</v>
      </c>
      <c r="Z105" s="108">
        <v>0.13712328767123289</v>
      </c>
      <c r="AA105" s="108">
        <v>0.13863013698630136</v>
      </c>
      <c r="AB105" s="108">
        <v>0.13863013698630136</v>
      </c>
      <c r="AC105" s="108">
        <f>'[1]Segments Analysis in USD'!AC105</f>
        <v>0.13561643835616441</v>
      </c>
      <c r="AD105" s="108">
        <f>'[1]Segments Analysis in USD'!AD105</f>
        <v>0.13712328767123289</v>
      </c>
      <c r="AE105" s="108">
        <f>'[1]Segments Analysis in USD'!AE105</f>
        <v>0.13863013698630133</v>
      </c>
      <c r="AF105" s="108">
        <f>'[1]Segments Analysis in USD'!AF105</f>
        <v>0.13863013698630133</v>
      </c>
      <c r="AG105" s="108">
        <f>'[1]Segments Analysis in USD'!AG105</f>
        <v>0.13561643835616441</v>
      </c>
      <c r="AH105" s="108">
        <f>'[1]Segments Analysis in USD'!AH105</f>
        <v>0.13712328767123289</v>
      </c>
      <c r="AI105" s="108">
        <f>'[1]Segments Analysis in USD'!AI105</f>
        <v>0.13863013698630133</v>
      </c>
      <c r="AJ105" s="108">
        <f>'[1]Segments Analysis in USD'!AJ105</f>
        <v>0.13863013698630133</v>
      </c>
      <c r="AK105" s="108">
        <v>0.13561643835616441</v>
      </c>
      <c r="AL105" s="108">
        <v>0.13712328767123291</v>
      </c>
      <c r="AM105" s="107">
        <v>0.13863013698630136</v>
      </c>
      <c r="AN105" s="31">
        <f t="shared" si="198"/>
        <v>0.27273972602739727</v>
      </c>
      <c r="AO105" s="31">
        <f t="shared" si="199"/>
        <v>0.27726027397260272</v>
      </c>
      <c r="AP105" s="31">
        <f t="shared" si="200"/>
        <v>0.27273972602739727</v>
      </c>
      <c r="AQ105" s="31">
        <f t="shared" si="201"/>
        <v>0.27726027397260267</v>
      </c>
      <c r="AR105" s="31">
        <f t="shared" si="202"/>
        <v>0.27273972602739727</v>
      </c>
      <c r="AS105" s="31">
        <f t="shared" si="203"/>
        <v>0.27726027397260267</v>
      </c>
      <c r="AT105" s="31">
        <f t="shared" si="204"/>
        <v>0.27273972602739732</v>
      </c>
      <c r="AU105" s="39"/>
      <c r="AV105" s="100"/>
      <c r="AW105" s="100"/>
      <c r="AX105" s="100"/>
      <c r="AY105" s="100"/>
      <c r="AZ105" s="100"/>
      <c r="CG105" s="28">
        <f t="shared" si="205"/>
        <v>0</v>
      </c>
      <c r="CH105" s="28">
        <f t="shared" si="206"/>
        <v>0</v>
      </c>
      <c r="CI105" s="28">
        <f t="shared" si="207"/>
        <v>0</v>
      </c>
      <c r="CJ105" s="28">
        <f t="shared" si="208"/>
        <v>0</v>
      </c>
      <c r="CK105" s="28">
        <f t="shared" si="209"/>
        <v>0</v>
      </c>
      <c r="CM105" s="109">
        <v>0.13712328767123289</v>
      </c>
      <c r="CN105" s="62"/>
    </row>
    <row r="106" spans="1:92" hidden="1" outlineLevel="1" x14ac:dyDescent="0.3">
      <c r="A106" s="129" t="s">
        <v>70</v>
      </c>
      <c r="B106" s="23"/>
      <c r="C106" s="23"/>
      <c r="D106" s="23"/>
      <c r="E106" s="23"/>
      <c r="F106" s="106">
        <f>'[1]Segments Analysis in USD'!F106</f>
        <v>0.60055170569856675</v>
      </c>
      <c r="G106" s="106">
        <f>'[1]Segments Analysis in USD'!G106</f>
        <v>0.46623587803380839</v>
      </c>
      <c r="H106" s="106">
        <f>'[1]Segments Analysis in USD'!H106</f>
        <v>0.68668290315119662</v>
      </c>
      <c r="I106" s="106">
        <f>'[1]Segments Analysis in USD'!I106</f>
        <v>0.72352580569230251</v>
      </c>
      <c r="J106" s="137">
        <f>'[1]Segments Analysis in USD'!J106</f>
        <v>0.76279697405941249</v>
      </c>
      <c r="K106" s="153">
        <f t="shared" si="210"/>
        <v>0.75417609635406024</v>
      </c>
      <c r="L106" s="153">
        <f t="shared" si="211"/>
        <v>0.99020990419684718</v>
      </c>
      <c r="M106" s="108"/>
      <c r="N106" s="108"/>
      <c r="O106" s="108"/>
      <c r="P106" s="108"/>
      <c r="Q106" s="108">
        <v>0.15251991882154253</v>
      </c>
      <c r="R106" s="108">
        <v>0.15179234961727381</v>
      </c>
      <c r="S106" s="108">
        <v>0.15297745502692933</v>
      </c>
      <c r="T106" s="108">
        <v>0.14326198223282099</v>
      </c>
      <c r="U106" s="108">
        <v>0.11614985176218105</v>
      </c>
      <c r="V106" s="108">
        <v>0.10912982738195399</v>
      </c>
      <c r="W106" s="108">
        <v>0.12614273448946525</v>
      </c>
      <c r="X106" s="108">
        <v>0.11481346440020809</v>
      </c>
      <c r="Y106" s="108">
        <v>0.12740990335071425</v>
      </c>
      <c r="Z106" s="108">
        <v>0.18250702116723658</v>
      </c>
      <c r="AA106" s="108">
        <v>0.18223493196782359</v>
      </c>
      <c r="AB106" s="108">
        <v>0.19453104666542223</v>
      </c>
      <c r="AC106" s="108">
        <f>'[1]Segments Analysis in USD'!AC106</f>
        <v>0.15541582145533914</v>
      </c>
      <c r="AD106" s="108">
        <f>'[1]Segments Analysis in USD'!AD106</f>
        <v>0.18952484737403022</v>
      </c>
      <c r="AE106" s="108">
        <f>'[1]Segments Analysis in USD'!AE106</f>
        <v>0.19221416860602938</v>
      </c>
      <c r="AF106" s="108">
        <f>'[1]Segments Analysis in USD'!AF106</f>
        <v>0.18637096825690391</v>
      </c>
      <c r="AG106" s="108">
        <f>'[1]Segments Analysis in USD'!AG106</f>
        <v>0.18766848031563488</v>
      </c>
      <c r="AH106" s="108">
        <f>'[1]Segments Analysis in USD'!AH106</f>
        <v>0.18719350601450677</v>
      </c>
      <c r="AI106" s="108">
        <f>'[1]Segments Analysis in USD'!AI106</f>
        <v>0.19294314176701463</v>
      </c>
      <c r="AJ106" s="108">
        <f>'[1]Segments Analysis in USD'!AJ106</f>
        <v>0.19499184596225624</v>
      </c>
      <c r="AK106" s="108">
        <v>0.24656040155558548</v>
      </c>
      <c r="AL106" s="108">
        <v>0.27282976370376766</v>
      </c>
      <c r="AM106" s="107">
        <v>0.2758278929752378</v>
      </c>
      <c r="AN106" s="31">
        <f t="shared" si="198"/>
        <v>0.30991692451795083</v>
      </c>
      <c r="AO106" s="31">
        <f t="shared" si="199"/>
        <v>0.37676597863324579</v>
      </c>
      <c r="AP106" s="31">
        <f t="shared" si="200"/>
        <v>0.34494066882936936</v>
      </c>
      <c r="AQ106" s="31">
        <f t="shared" si="201"/>
        <v>0.37858513686293327</v>
      </c>
      <c r="AR106" s="31">
        <f t="shared" si="202"/>
        <v>0.37486198633014167</v>
      </c>
      <c r="AS106" s="31">
        <f t="shared" si="203"/>
        <v>0.38793498772927087</v>
      </c>
      <c r="AT106" s="31">
        <f t="shared" si="204"/>
        <v>0.51939016525935311</v>
      </c>
      <c r="AU106" s="39"/>
      <c r="AV106" s="100"/>
      <c r="AW106" s="100"/>
      <c r="AX106" s="100"/>
      <c r="AY106" s="100"/>
      <c r="AZ106" s="100"/>
      <c r="CG106" s="28">
        <f t="shared" si="205"/>
        <v>0</v>
      </c>
      <c r="CH106" s="28">
        <f t="shared" si="206"/>
        <v>0</v>
      </c>
      <c r="CI106" s="28">
        <f t="shared" si="207"/>
        <v>0</v>
      </c>
      <c r="CJ106" s="28">
        <f t="shared" si="208"/>
        <v>0</v>
      </c>
      <c r="CK106" s="28">
        <f t="shared" si="209"/>
        <v>0</v>
      </c>
      <c r="CM106" s="109">
        <v>0.27282976370376771</v>
      </c>
      <c r="CN106" s="62"/>
    </row>
    <row r="107" spans="1:92" hidden="1" outlineLevel="1" x14ac:dyDescent="0.3">
      <c r="A107" s="129" t="s">
        <v>71</v>
      </c>
      <c r="B107" s="23"/>
      <c r="C107" s="23"/>
      <c r="D107" s="23"/>
      <c r="E107" s="23"/>
      <c r="F107" s="106">
        <f>'[1]Segments Analysis in USD'!F107</f>
        <v>8.9411594520547949E-2</v>
      </c>
      <c r="G107" s="106">
        <f>'[1]Segments Analysis in USD'!G107</f>
        <v>0.10950600000000001</v>
      </c>
      <c r="H107" s="106">
        <f>'[1]Segments Analysis in USD'!H107</f>
        <v>0.13887314494976341</v>
      </c>
      <c r="I107" s="106">
        <f>'[1]Segments Analysis in USD'!I107</f>
        <v>0.18232102463729086</v>
      </c>
      <c r="J107" s="137">
        <f>'[1]Segments Analysis in USD'!J107</f>
        <v>0.2674620386626595</v>
      </c>
      <c r="K107" s="153">
        <f t="shared" si="210"/>
        <v>0.23991116852325711</v>
      </c>
      <c r="L107" s="153">
        <f t="shared" si="211"/>
        <v>0.27979371754192867</v>
      </c>
      <c r="M107" s="108"/>
      <c r="N107" s="108"/>
      <c r="O107" s="108"/>
      <c r="P107" s="108"/>
      <c r="Q107" s="108">
        <v>2.1452054794520548E-2</v>
      </c>
      <c r="R107" s="108">
        <v>2.2290410958904112E-2</v>
      </c>
      <c r="S107" s="108">
        <v>2.2834564383561642E-2</v>
      </c>
      <c r="T107" s="108">
        <v>2.2834564383561642E-2</v>
      </c>
      <c r="U107" s="108">
        <v>2.7001479452054795E-2</v>
      </c>
      <c r="V107" s="108">
        <v>2.7301495890410955E-2</v>
      </c>
      <c r="W107" s="108">
        <v>2.7601512328767123E-2</v>
      </c>
      <c r="X107" s="108">
        <v>2.7601512328767123E-2</v>
      </c>
      <c r="Y107" s="108">
        <v>3.4242693275284126E-2</v>
      </c>
      <c r="Z107" s="108">
        <v>3.4623167645009501E-2</v>
      </c>
      <c r="AA107" s="108">
        <v>3.5003642014734881E-2</v>
      </c>
      <c r="AB107" s="108">
        <v>3.5003642014734881E-2</v>
      </c>
      <c r="AC107" s="108">
        <f>'[1]Segments Analysis in USD'!AC107</f>
        <v>4.4955869088647057E-2</v>
      </c>
      <c r="AD107" s="108">
        <f>'[1]Segments Analysis in USD'!AD107</f>
        <v>4.545537874518759E-2</v>
      </c>
      <c r="AE107" s="108">
        <f>'[1]Segments Analysis in USD'!AE107</f>
        <v>4.5954888401728108E-2</v>
      </c>
      <c r="AF107" s="108">
        <f>'[1]Segments Analysis in USD'!AF107</f>
        <v>4.5954888401728108E-2</v>
      </c>
      <c r="AG107" s="108">
        <f>'[1]Segments Analysis in USD'!AG107</f>
        <v>6.3941630809295283E-2</v>
      </c>
      <c r="AH107" s="108">
        <f>'[1]Segments Analysis in USD'!AH107</f>
        <v>6.4652093373843006E-2</v>
      </c>
      <c r="AI107" s="108">
        <f>'[1]Segments Analysis in USD'!AI107</f>
        <v>6.5362555938390729E-2</v>
      </c>
      <c r="AJ107" s="108">
        <f>'[1]Segments Analysis in USD'!AJ107</f>
        <v>7.3505758541130464E-2</v>
      </c>
      <c r="AK107" s="108">
        <v>6.8007019450812597E-2</v>
      </c>
      <c r="AL107" s="108">
        <v>6.8762653000266058E-2</v>
      </c>
      <c r="AM107" s="107">
        <v>6.9518286549719546E-2</v>
      </c>
      <c r="AN107" s="31">
        <f t="shared" si="198"/>
        <v>6.886586092029362E-2</v>
      </c>
      <c r="AO107" s="31">
        <f t="shared" si="199"/>
        <v>7.0007284029469763E-2</v>
      </c>
      <c r="AP107" s="31">
        <f t="shared" si="200"/>
        <v>9.041124783383464E-2</v>
      </c>
      <c r="AQ107" s="31">
        <f t="shared" si="201"/>
        <v>9.1909776803456217E-2</v>
      </c>
      <c r="AR107" s="31">
        <f t="shared" si="202"/>
        <v>0.1285937241831383</v>
      </c>
      <c r="AS107" s="31">
        <f t="shared" si="203"/>
        <v>0.13886831447952119</v>
      </c>
      <c r="AT107" s="31">
        <f t="shared" si="204"/>
        <v>0.13676967245107866</v>
      </c>
      <c r="AU107" s="39"/>
      <c r="AV107" s="100"/>
      <c r="AW107" s="100"/>
      <c r="AX107" s="100"/>
      <c r="AY107" s="100"/>
      <c r="AZ107" s="100"/>
      <c r="CG107" s="28">
        <f t="shared" si="205"/>
        <v>0</v>
      </c>
      <c r="CH107" s="28">
        <f t="shared" si="206"/>
        <v>0</v>
      </c>
      <c r="CI107" s="28">
        <f t="shared" si="207"/>
        <v>0</v>
      </c>
      <c r="CJ107" s="28">
        <f t="shared" si="208"/>
        <v>0</v>
      </c>
      <c r="CK107" s="28">
        <f t="shared" si="209"/>
        <v>0</v>
      </c>
      <c r="CM107" s="109">
        <v>6.8762653000266058E-2</v>
      </c>
      <c r="CN107" s="62"/>
    </row>
    <row r="108" spans="1:92" hidden="1" outlineLevel="1" x14ac:dyDescent="0.3">
      <c r="A108" s="129" t="s">
        <v>72</v>
      </c>
      <c r="B108" s="23"/>
      <c r="C108" s="23"/>
      <c r="D108" s="23"/>
      <c r="E108" s="23"/>
      <c r="F108" s="106">
        <f>'[1]Segments Analysis in USD'!F108</f>
        <v>1.1199193270692234</v>
      </c>
      <c r="G108" s="106">
        <f>'[1]Segments Analysis in USD'!G108</f>
        <v>1.2125374625653369</v>
      </c>
      <c r="H108" s="106">
        <f>'[1]Segments Analysis in USD'!H108</f>
        <v>1.2973938017232522</v>
      </c>
      <c r="I108" s="106">
        <f>'[1]Segments Analysis in USD'!I108</f>
        <v>1.2769996941615116</v>
      </c>
      <c r="J108" s="137">
        <f>'[1]Segments Analysis in USD'!J108</f>
        <v>1.3763618569526688</v>
      </c>
      <c r="K108" s="153">
        <f t="shared" si="210"/>
        <v>1.3248929591138703</v>
      </c>
      <c r="L108" s="153">
        <f t="shared" si="211"/>
        <v>1.8039533777785537</v>
      </c>
      <c r="M108" s="108"/>
      <c r="N108" s="108"/>
      <c r="O108" s="108"/>
      <c r="P108" s="108"/>
      <c r="Q108" s="108">
        <v>0.22548510969037341</v>
      </c>
      <c r="R108" s="108">
        <v>0.29180981638388259</v>
      </c>
      <c r="S108" s="108">
        <v>0.30201885200209372</v>
      </c>
      <c r="T108" s="108">
        <v>0.30060554899287373</v>
      </c>
      <c r="U108" s="108">
        <v>0.27281191508141217</v>
      </c>
      <c r="V108" s="108">
        <v>0.31124539613650692</v>
      </c>
      <c r="W108" s="108">
        <v>0.31482402423612782</v>
      </c>
      <c r="X108" s="108">
        <v>0.31365612711128982</v>
      </c>
      <c r="Y108" s="108">
        <v>0.31989256525060972</v>
      </c>
      <c r="Z108" s="108">
        <v>0.32260375545902531</v>
      </c>
      <c r="AA108" s="108">
        <v>0.32668023726032802</v>
      </c>
      <c r="AB108" s="108">
        <v>0.32821724375328931</v>
      </c>
      <c r="AC108" s="108">
        <f>'[1]Segments Analysis in USD'!AC108</f>
        <v>0.30950896545243267</v>
      </c>
      <c r="AD108" s="108">
        <f>'[1]Segments Analysis in USD'!AD108</f>
        <v>0.31573914483076232</v>
      </c>
      <c r="AE108" s="108">
        <f>'[1]Segments Analysis in USD'!AE108</f>
        <v>0.3249730186599204</v>
      </c>
      <c r="AF108" s="108">
        <f>'[1]Segments Analysis in USD'!AF108</f>
        <v>0.32677856521839604</v>
      </c>
      <c r="AG108" s="108">
        <f>'[1]Segments Analysis in USD'!AG108</f>
        <v>0.31353412007753756</v>
      </c>
      <c r="AH108" s="108">
        <f>'[1]Segments Analysis in USD'!AH108</f>
        <v>0.32159402651418284</v>
      </c>
      <c r="AI108" s="108">
        <f>'[1]Segments Analysis in USD'!AI108</f>
        <v>0.36298624730375395</v>
      </c>
      <c r="AJ108" s="108">
        <f>'[1]Segments Analysis in USD'!AJ108</f>
        <v>0.37824746305719464</v>
      </c>
      <c r="AK108" s="108">
        <v>0.39224635755528764</v>
      </c>
      <c r="AL108" s="108">
        <v>0.40949977979296442</v>
      </c>
      <c r="AM108" s="107">
        <v>0.62395977737310693</v>
      </c>
      <c r="AN108" s="31">
        <f t="shared" si="198"/>
        <v>0.64249632070963503</v>
      </c>
      <c r="AO108" s="31">
        <f t="shared" si="199"/>
        <v>0.65489748101361733</v>
      </c>
      <c r="AP108" s="31">
        <f t="shared" si="200"/>
        <v>0.62524811028319505</v>
      </c>
      <c r="AQ108" s="31">
        <f t="shared" si="201"/>
        <v>0.65175158387831644</v>
      </c>
      <c r="AR108" s="31">
        <f t="shared" si="202"/>
        <v>0.63512814659172045</v>
      </c>
      <c r="AS108" s="31">
        <f t="shared" si="203"/>
        <v>0.74123371036094854</v>
      </c>
      <c r="AT108" s="31">
        <f t="shared" si="204"/>
        <v>0.80174613734825206</v>
      </c>
      <c r="AU108" s="39"/>
      <c r="AV108" s="100"/>
      <c r="AW108" s="100"/>
      <c r="AX108" s="100"/>
      <c r="AY108" s="100"/>
      <c r="AZ108" s="100"/>
      <c r="CG108" s="28">
        <f t="shared" si="205"/>
        <v>0</v>
      </c>
      <c r="CH108" s="28">
        <f t="shared" si="206"/>
        <v>0</v>
      </c>
      <c r="CI108" s="28">
        <f t="shared" si="207"/>
        <v>0</v>
      </c>
      <c r="CJ108" s="28">
        <f t="shared" si="208"/>
        <v>0</v>
      </c>
      <c r="CK108" s="28">
        <f t="shared" si="209"/>
        <v>0</v>
      </c>
      <c r="CM108" s="109">
        <v>0.40949977979296437</v>
      </c>
      <c r="CN108" s="62"/>
    </row>
    <row r="109" spans="1:92" hidden="1" outlineLevel="1" x14ac:dyDescent="0.3">
      <c r="A109" s="129"/>
      <c r="B109" s="23"/>
      <c r="C109" s="23"/>
      <c r="D109" s="23"/>
      <c r="E109" s="23"/>
      <c r="F109" s="23"/>
      <c r="G109" s="23"/>
      <c r="H109" s="23"/>
      <c r="I109" s="23"/>
      <c r="J109" s="129"/>
      <c r="K109" s="153"/>
      <c r="L109" s="153"/>
      <c r="AJ109" s="41">
        <f>AJ103-SUM(AJ104:AJ108)</f>
        <v>0</v>
      </c>
      <c r="AK109" s="41">
        <f>AK103-SUM(AK104:AK108)</f>
        <v>0</v>
      </c>
      <c r="AL109" s="45">
        <f>AL103-SUM(AL104:AL108)</f>
        <v>0</v>
      </c>
      <c r="AM109" s="159">
        <f>AM103-SUM(AM104:AM108)</f>
        <v>0</v>
      </c>
      <c r="AN109" s="31"/>
      <c r="AO109" s="31"/>
      <c r="AP109" s="31"/>
      <c r="AQ109" s="31"/>
      <c r="AR109" s="31"/>
      <c r="AS109" s="31"/>
      <c r="AT109" s="31"/>
      <c r="AV109" s="100"/>
      <c r="AW109" s="100"/>
      <c r="AX109" s="100"/>
      <c r="AY109" s="100"/>
      <c r="AZ109" s="100"/>
      <c r="CG109" s="28">
        <f t="shared" si="205"/>
        <v>0</v>
      </c>
      <c r="CH109" s="28">
        <f t="shared" si="206"/>
        <v>0</v>
      </c>
      <c r="CI109" s="28">
        <f t="shared" si="207"/>
        <v>0</v>
      </c>
      <c r="CJ109" s="28">
        <f t="shared" si="208"/>
        <v>0</v>
      </c>
      <c r="CK109" s="28">
        <f t="shared" si="209"/>
        <v>0</v>
      </c>
      <c r="CM109" s="104">
        <f>CM103-SUM(CM104:CM108)</f>
        <v>3.9915505102198434E-2</v>
      </c>
      <c r="CN109" s="62"/>
    </row>
    <row r="110" spans="1:92" collapsed="1" x14ac:dyDescent="0.3">
      <c r="A110" s="24" t="s">
        <v>46</v>
      </c>
      <c r="B110" s="23"/>
      <c r="C110" s="23"/>
      <c r="D110" s="23"/>
      <c r="E110" s="23"/>
      <c r="F110" s="106">
        <f>SUM(F111:F115)</f>
        <v>6.24941719101</v>
      </c>
      <c r="G110" s="106">
        <f>SUM(G111:G115)</f>
        <v>7.0235972752636471</v>
      </c>
      <c r="H110" s="106">
        <f>SUM(H111:H115)</f>
        <v>8.7289276655100458</v>
      </c>
      <c r="I110" s="106">
        <f>SUM(I111:I115)</f>
        <v>9.1032677084520301</v>
      </c>
      <c r="J110" s="137">
        <f>SUM(J111:J115)</f>
        <v>10.419398600419296</v>
      </c>
      <c r="K110" s="142">
        <f t="shared" ref="K110:K115" si="212">SUM(AF110:AI110)</f>
        <v>9.9069598280693434</v>
      </c>
      <c r="L110" s="142">
        <f t="shared" ref="L110:L115" si="213">SUM(AJ110:AM110)</f>
        <v>12.277152947344794</v>
      </c>
      <c r="M110" s="108"/>
      <c r="N110" s="108"/>
      <c r="O110" s="108"/>
      <c r="P110" s="108"/>
      <c r="Q110" s="108">
        <v>1.5054495410099999</v>
      </c>
      <c r="R110" s="108">
        <v>1.5868447999999999</v>
      </c>
      <c r="S110" s="108">
        <v>1.6325157000000001</v>
      </c>
      <c r="T110" s="108">
        <v>1.5246071499999998</v>
      </c>
      <c r="U110" s="108">
        <v>1.6267209389142074</v>
      </c>
      <c r="V110" s="108">
        <v>1.8145852072488726</v>
      </c>
      <c r="W110" s="108">
        <v>1.8015288626199986</v>
      </c>
      <c r="X110" s="108">
        <v>1.7807622664805691</v>
      </c>
      <c r="Y110" s="108">
        <v>1.7647709200019877</v>
      </c>
      <c r="Z110" s="108">
        <v>2.3193589555325866</v>
      </c>
      <c r="AA110" s="108">
        <v>2.3795761199698382</v>
      </c>
      <c r="AB110" s="108">
        <v>2.2652216700056327</v>
      </c>
      <c r="AC110" s="108">
        <f>'[1]Segments Analysis in USD'!AC110</f>
        <v>2.1881375496729887</v>
      </c>
      <c r="AD110" s="108">
        <f>'[1]Segments Analysis in USD'!AD110</f>
        <v>2.2228976203174398</v>
      </c>
      <c r="AE110" s="108">
        <f>'[1]Segments Analysis in USD'!AE110</f>
        <v>2.3866285300104813</v>
      </c>
      <c r="AF110" s="108">
        <f>'[1]Segments Analysis in USD'!AF110</f>
        <v>2.3056040084511196</v>
      </c>
      <c r="AG110" s="108">
        <f>'[1]Segments Analysis in USD'!AG110</f>
        <v>2.325123570352289</v>
      </c>
      <c r="AH110" s="108">
        <f>'[1]Segments Analysis in USD'!AH110</f>
        <v>2.5462493404533282</v>
      </c>
      <c r="AI110" s="108">
        <f>'[1]Segments Analysis in USD'!AI110</f>
        <v>2.7299829088126062</v>
      </c>
      <c r="AJ110" s="108">
        <f>'[1]Segments Analysis in USD'!AJ110</f>
        <v>2.8180427808010728</v>
      </c>
      <c r="AK110" s="108">
        <f>'[1]Segments Analysis in USD'!AK110</f>
        <v>2.9662154634429299</v>
      </c>
      <c r="AL110" s="108">
        <f>AL16</f>
        <v>3.1478780257755492</v>
      </c>
      <c r="AM110" s="107">
        <f>AM16</f>
        <v>3.3450166773252423</v>
      </c>
      <c r="AN110" s="31">
        <f t="shared" ref="AN110:AN115" si="214">Y110+Z110</f>
        <v>4.0841298755345745</v>
      </c>
      <c r="AO110" s="31">
        <f t="shared" ref="AO110:AO115" si="215">AA110+AB110</f>
        <v>4.6447977899754704</v>
      </c>
      <c r="AP110" s="31">
        <f t="shared" ref="AP110:AP115" si="216">AC110+AD110</f>
        <v>4.4110351699904289</v>
      </c>
      <c r="AQ110" s="31">
        <f t="shared" ref="AQ110:AQ115" si="217">AE110+AF110</f>
        <v>4.6922325384616013</v>
      </c>
      <c r="AR110" s="31">
        <f t="shared" ref="AR110:AR115" si="218">AG110+AH110</f>
        <v>4.8713729108056167</v>
      </c>
      <c r="AS110" s="31">
        <f t="shared" ref="AS110:AS115" si="219">AI110+AJ110</f>
        <v>5.548025689613679</v>
      </c>
      <c r="AT110" s="31">
        <f t="shared" ref="AT110:AT115" si="220">AK110+AL110</f>
        <v>6.1140934892184795</v>
      </c>
      <c r="AU110" s="39"/>
      <c r="CG110" s="28">
        <f t="shared" si="205"/>
        <v>0</v>
      </c>
      <c r="CH110" s="28">
        <f t="shared" si="206"/>
        <v>0</v>
      </c>
      <c r="CI110" s="28">
        <f t="shared" si="207"/>
        <v>0</v>
      </c>
      <c r="CJ110" s="28">
        <f t="shared" si="208"/>
        <v>0</v>
      </c>
      <c r="CK110" s="28">
        <f t="shared" si="209"/>
        <v>0</v>
      </c>
      <c r="CM110" s="109">
        <f>CM16</f>
        <v>3.2194926773252437</v>
      </c>
      <c r="CN110" s="62"/>
    </row>
    <row r="111" spans="1:92" x14ac:dyDescent="0.3">
      <c r="A111" s="29" t="s">
        <v>68</v>
      </c>
      <c r="B111" s="23"/>
      <c r="C111" s="23"/>
      <c r="D111" s="23"/>
      <c r="E111" s="23"/>
      <c r="F111" s="106">
        <f>'[1]Segments Analysis in USD'!F111</f>
        <v>4.2595613993099999</v>
      </c>
      <c r="G111" s="106">
        <f>'[1]Segments Analysis in USD'!G111</f>
        <v>5.0148141653679383</v>
      </c>
      <c r="H111" s="106">
        <f>'[1]Segments Analysis in USD'!H111</f>
        <v>6.5865824539078757</v>
      </c>
      <c r="I111" s="106">
        <f>'[1]Segments Analysis in USD'!I111</f>
        <v>6.8440673728290733</v>
      </c>
      <c r="J111" s="137">
        <f>'[1]Segments Analysis in USD'!J111</f>
        <v>7.8044171427714923</v>
      </c>
      <c r="K111" s="142">
        <f t="shared" si="212"/>
        <v>7.3704510554454536</v>
      </c>
      <c r="L111" s="142">
        <f t="shared" si="213"/>
        <v>9.4246558788991734</v>
      </c>
      <c r="M111" s="108"/>
      <c r="N111" s="108"/>
      <c r="O111" s="108"/>
      <c r="P111" s="108"/>
      <c r="Q111" s="108">
        <v>1.0489206629999999</v>
      </c>
      <c r="R111" s="108">
        <v>1.079411009</v>
      </c>
      <c r="S111" s="108">
        <v>1.1057984470000002</v>
      </c>
      <c r="T111" s="108">
        <v>1.0254314569999998</v>
      </c>
      <c r="U111" s="108">
        <v>1.1364051295707684</v>
      </c>
      <c r="V111" s="108">
        <v>1.2765874490197242</v>
      </c>
      <c r="W111" s="108">
        <v>1.3105692553752677</v>
      </c>
      <c r="X111" s="108">
        <v>1.2912518856821789</v>
      </c>
      <c r="Y111" s="108">
        <v>1.3498288339403335</v>
      </c>
      <c r="Z111" s="108">
        <v>1.7673815961045849</v>
      </c>
      <c r="AA111" s="108">
        <v>1.795202933832353</v>
      </c>
      <c r="AB111" s="108">
        <v>1.6741691570006039</v>
      </c>
      <c r="AC111" s="108">
        <f>'[1]Segments Analysis in USD'!AC111</f>
        <v>1.639802019738589</v>
      </c>
      <c r="AD111" s="108">
        <f>'[1]Segments Analysis in USD'!AD111</f>
        <v>1.6938011387782994</v>
      </c>
      <c r="AE111" s="108">
        <f>'[1]Segments Analysis in USD'!AE111</f>
        <v>1.8042193126063748</v>
      </c>
      <c r="AF111" s="108">
        <f>'[1]Segments Analysis in USD'!AF111</f>
        <v>1.7062446095858086</v>
      </c>
      <c r="AG111" s="108">
        <f>'[1]Segments Analysis in USD'!AG111</f>
        <v>1.7018559285566861</v>
      </c>
      <c r="AH111" s="108">
        <f>'[1]Segments Analysis in USD'!AH111</f>
        <v>1.9098585858740802</v>
      </c>
      <c r="AI111" s="108">
        <f>'[1]Segments Analysis in USD'!AI111</f>
        <v>2.0524919314288792</v>
      </c>
      <c r="AJ111" s="108">
        <f>'[1]Segments Analysis in USD'!AJ111</f>
        <v>2.140210696911848</v>
      </c>
      <c r="AK111" s="108">
        <f>'[1]Segments Analysis in USD'!AK111</f>
        <v>2.3333884758942895</v>
      </c>
      <c r="AL111" s="108">
        <f>'[1]Segments Analysis in USD'!AL111</f>
        <v>2.4506633844146557</v>
      </c>
      <c r="AM111" s="107">
        <f>'[1]Segments Analysis in USD'!AM111</f>
        <v>2.5003933216783798</v>
      </c>
      <c r="AN111" s="31">
        <f t="shared" si="214"/>
        <v>3.1172104300449184</v>
      </c>
      <c r="AO111" s="31">
        <f t="shared" si="215"/>
        <v>3.4693720908329571</v>
      </c>
      <c r="AP111" s="31">
        <f t="shared" si="216"/>
        <v>3.3336031585168886</v>
      </c>
      <c r="AQ111" s="31">
        <f t="shared" si="217"/>
        <v>3.5104639221921836</v>
      </c>
      <c r="AR111" s="31">
        <f t="shared" si="218"/>
        <v>3.6117145144307665</v>
      </c>
      <c r="AS111" s="31">
        <f t="shared" si="219"/>
        <v>4.1927026283407276</v>
      </c>
      <c r="AT111" s="31">
        <f t="shared" si="220"/>
        <v>4.7840518603089457</v>
      </c>
      <c r="AU111" s="39"/>
      <c r="CG111" s="28">
        <f t="shared" si="205"/>
        <v>-1.7668999952036302E-7</v>
      </c>
      <c r="CH111" s="28">
        <f t="shared" si="206"/>
        <v>4.4571999868736611E-7</v>
      </c>
      <c r="CI111" s="28">
        <f t="shared" si="207"/>
        <v>-6.6969999323873708E-8</v>
      </c>
      <c r="CJ111" s="28">
        <f t="shared" si="208"/>
        <v>2.9212000196565668E-7</v>
      </c>
      <c r="CK111" s="28">
        <f t="shared" si="209"/>
        <v>0</v>
      </c>
      <c r="CM111" s="109">
        <f>'[1]Segments Analysis in USD'!CA111</f>
        <v>2.5003933216783807</v>
      </c>
      <c r="CN111" s="62"/>
    </row>
    <row r="112" spans="1:92" x14ac:dyDescent="0.3">
      <c r="A112" s="29" t="s">
        <v>69</v>
      </c>
      <c r="B112" s="23"/>
      <c r="C112" s="23"/>
      <c r="D112" s="23"/>
      <c r="E112" s="23"/>
      <c r="F112" s="106">
        <f>'[1]Segments Analysis in USD'!F112</f>
        <v>0.56121045000000003</v>
      </c>
      <c r="G112" s="106">
        <f>'[1]Segments Analysis in USD'!G112</f>
        <v>0.477611142989955</v>
      </c>
      <c r="H112" s="106">
        <f>'[1]Segments Analysis in USD'!H112</f>
        <v>0.40781135000012803</v>
      </c>
      <c r="I112" s="106">
        <f>'[1]Segments Analysis in USD'!I112</f>
        <v>0.47833650999999999</v>
      </c>
      <c r="J112" s="137">
        <f>'[1]Segments Analysis in USD'!J112</f>
        <v>0.515221407114828</v>
      </c>
      <c r="K112" s="142">
        <f t="shared" si="212"/>
        <v>0.53563524695646203</v>
      </c>
      <c r="L112" s="142">
        <f t="shared" si="213"/>
        <v>0.392405378296666</v>
      </c>
      <c r="M112" s="108"/>
      <c r="N112" s="108"/>
      <c r="O112" s="108"/>
      <c r="P112" s="108"/>
      <c r="Q112" s="108">
        <v>0.14138218999999999</v>
      </c>
      <c r="R112" s="108">
        <v>0.13291475</v>
      </c>
      <c r="S112" s="108">
        <v>0.14469834000000001</v>
      </c>
      <c r="T112" s="108">
        <v>0.14221517</v>
      </c>
      <c r="U112" s="108">
        <v>0.13883942190479701</v>
      </c>
      <c r="V112" s="108">
        <v>0.138102835640359</v>
      </c>
      <c r="W112" s="108">
        <v>9.6354759494710021E-2</v>
      </c>
      <c r="X112" s="108">
        <v>0.10431412595008896</v>
      </c>
      <c r="Y112" s="108">
        <v>1.5420699997110999E-2</v>
      </c>
      <c r="Z112" s="108">
        <v>0.113861660002889</v>
      </c>
      <c r="AA112" s="108">
        <v>0.14082370000000002</v>
      </c>
      <c r="AB112" s="108">
        <v>0.13770529000012802</v>
      </c>
      <c r="AC112" s="108">
        <f>'[1]Segments Analysis in USD'!AC112</f>
        <v>0.11330808000000001</v>
      </c>
      <c r="AD112" s="108">
        <f>'[1]Segments Analysis in USD'!AD112</f>
        <v>6.8986330002450025E-2</v>
      </c>
      <c r="AE112" s="108">
        <f>'[1]Segments Analysis in USD'!AE112</f>
        <v>0.14274036999352804</v>
      </c>
      <c r="AF112" s="108">
        <f>'[1]Segments Analysis in USD'!AF112</f>
        <v>0.15330173000402195</v>
      </c>
      <c r="AG112" s="108">
        <f>'[1]Segments Analysis in USD'!AG112</f>
        <v>0.13361228998567701</v>
      </c>
      <c r="AH112" s="108">
        <f>'[1]Segments Analysis in USD'!AH112</f>
        <v>0.12905539001432301</v>
      </c>
      <c r="AI112" s="108">
        <f>'[1]Segments Analysis in USD'!AI112</f>
        <v>0.11966583695244003</v>
      </c>
      <c r="AJ112" s="108">
        <f>'[1]Segments Analysis in USD'!AJ112</f>
        <v>0.13288789016238797</v>
      </c>
      <c r="AK112" s="108">
        <f>'[1]Segments Analysis in USD'!AK112</f>
        <v>3.0142179124515701E-2</v>
      </c>
      <c r="AL112" s="108">
        <f>'[1]Segments Analysis in USD'!AL112</f>
        <v>0.10320364661772841</v>
      </c>
      <c r="AM112" s="107">
        <f>'[1]Segments Analysis in USD'!AM112</f>
        <v>0.1261716623920339</v>
      </c>
      <c r="AN112" s="31">
        <f t="shared" si="214"/>
        <v>0.12928235999999999</v>
      </c>
      <c r="AO112" s="31">
        <f t="shared" si="215"/>
        <v>0.27852899000012804</v>
      </c>
      <c r="AP112" s="31">
        <f t="shared" si="216"/>
        <v>0.18229441000245003</v>
      </c>
      <c r="AQ112" s="31">
        <f t="shared" si="217"/>
        <v>0.29604209999754999</v>
      </c>
      <c r="AR112" s="31">
        <f t="shared" si="218"/>
        <v>0.26266768000000001</v>
      </c>
      <c r="AS112" s="31">
        <f t="shared" si="219"/>
        <v>0.25255372711482799</v>
      </c>
      <c r="AT112" s="31">
        <f t="shared" si="220"/>
        <v>0.1333458257422441</v>
      </c>
      <c r="AU112" s="39"/>
      <c r="CG112" s="28">
        <f t="shared" si="205"/>
        <v>0</v>
      </c>
      <c r="CH112" s="28">
        <f t="shared" si="206"/>
        <v>0</v>
      </c>
      <c r="CI112" s="28">
        <f t="shared" si="207"/>
        <v>0</v>
      </c>
      <c r="CJ112" s="28">
        <f t="shared" si="208"/>
        <v>0</v>
      </c>
      <c r="CK112" s="28">
        <f t="shared" si="209"/>
        <v>0</v>
      </c>
      <c r="CM112" s="109">
        <f>'[1]Segments Analysis in USD'!CA112</f>
        <v>0.1261716623920339</v>
      </c>
      <c r="CN112" s="62"/>
    </row>
    <row r="113" spans="1:92" x14ac:dyDescent="0.3">
      <c r="A113" s="29" t="s">
        <v>70</v>
      </c>
      <c r="B113" s="23"/>
      <c r="C113" s="23"/>
      <c r="D113" s="23"/>
      <c r="E113" s="23"/>
      <c r="F113" s="106">
        <f>'[1]Segments Analysis in USD'!F113</f>
        <v>0.42347980400000002</v>
      </c>
      <c r="G113" s="106">
        <f>'[1]Segments Analysis in USD'!G113</f>
        <v>0.37596211976999999</v>
      </c>
      <c r="H113" s="106">
        <f>'[1]Segments Analysis in USD'!H113</f>
        <v>0.49787822788500008</v>
      </c>
      <c r="I113" s="106">
        <f>'[1]Segments Analysis in USD'!I113</f>
        <v>0.53624460316899991</v>
      </c>
      <c r="J113" s="137">
        <f>'[1]Segments Analysis in USD'!J113</f>
        <v>0.64575842747979195</v>
      </c>
      <c r="K113" s="142">
        <f t="shared" si="212"/>
        <v>0.60327411896134131</v>
      </c>
      <c r="L113" s="142">
        <f>SUM(AJ113:AM113)</f>
        <v>0.70515323301494415</v>
      </c>
      <c r="M113" s="108"/>
      <c r="N113" s="108"/>
      <c r="O113" s="108"/>
      <c r="P113" s="108"/>
      <c r="Q113" s="108">
        <v>0.101635477</v>
      </c>
      <c r="R113" s="108">
        <v>0.11266789100000001</v>
      </c>
      <c r="S113" s="108">
        <v>0.12597767300000001</v>
      </c>
      <c r="T113" s="108">
        <v>8.3198762999999995E-2</v>
      </c>
      <c r="U113" s="108">
        <v>9.2190629270000005E-2</v>
      </c>
      <c r="V113" s="108">
        <v>9.4924001999999993E-2</v>
      </c>
      <c r="W113" s="108">
        <v>9.7923289999999996E-2</v>
      </c>
      <c r="X113" s="108">
        <v>9.0924198499999984E-2</v>
      </c>
      <c r="Y113" s="108">
        <v>9.9458062059999991E-2</v>
      </c>
      <c r="Z113" s="108">
        <v>0.13084214667999999</v>
      </c>
      <c r="AA113" s="108">
        <v>0.12367111614</v>
      </c>
      <c r="AB113" s="108">
        <v>0.14390690300499998</v>
      </c>
      <c r="AC113" s="108">
        <f>'[1]Segments Analysis in USD'!AC113</f>
        <v>0.12994299532999998</v>
      </c>
      <c r="AD113" s="108">
        <f>'[1]Segments Analysis in USD'!AD113</f>
        <v>0.13580275782581866</v>
      </c>
      <c r="AE113" s="108">
        <f>'[1]Segments Analysis in USD'!AE113</f>
        <v>0.14934345366490381</v>
      </c>
      <c r="AF113" s="108">
        <f>'[1]Segments Analysis in USD'!AF113</f>
        <v>0.12115539634827749</v>
      </c>
      <c r="AG113" s="108">
        <f>'[1]Segments Analysis in USD'!AG113</f>
        <v>0.15176100810999998</v>
      </c>
      <c r="AH113" s="108">
        <f>'[1]Segments Analysis in USD'!AH113</f>
        <v>0.15600998326198581</v>
      </c>
      <c r="AI113" s="108">
        <f>'[1]Segments Analysis in USD'!AI113</f>
        <v>0.174347731241078</v>
      </c>
      <c r="AJ113" s="108">
        <f>'[1]Segments Analysis in USD'!AJ113</f>
        <v>0.16363970486672821</v>
      </c>
      <c r="AK113" s="108">
        <f>'[1]Segments Analysis in USD'!AK113</f>
        <v>0.1932814435412937</v>
      </c>
      <c r="AL113" s="108">
        <f>'[1]Segments Analysis in USD'!AL113</f>
        <v>0.15649025731201682</v>
      </c>
      <c r="AM113" s="107">
        <f>'[1]Segments Analysis in USD'!AM113</f>
        <v>0.19174182729490544</v>
      </c>
      <c r="AN113" s="31">
        <f t="shared" si="214"/>
        <v>0.23030020873999998</v>
      </c>
      <c r="AO113" s="31">
        <f t="shared" si="215"/>
        <v>0.26757801914499996</v>
      </c>
      <c r="AP113" s="31">
        <f t="shared" si="216"/>
        <v>0.26574575315581861</v>
      </c>
      <c r="AQ113" s="31">
        <f t="shared" si="217"/>
        <v>0.2704988500131813</v>
      </c>
      <c r="AR113" s="31">
        <f t="shared" si="218"/>
        <v>0.30777099137198582</v>
      </c>
      <c r="AS113" s="31">
        <f t="shared" si="219"/>
        <v>0.33798743610780624</v>
      </c>
      <c r="AT113" s="31">
        <f t="shared" si="220"/>
        <v>0.34977170085331055</v>
      </c>
      <c r="AU113" s="39"/>
      <c r="CG113" s="28">
        <f t="shared" si="205"/>
        <v>0</v>
      </c>
      <c r="CH113" s="28">
        <f t="shared" si="206"/>
        <v>0</v>
      </c>
      <c r="CI113" s="28">
        <f t="shared" si="207"/>
        <v>0</v>
      </c>
      <c r="CJ113" s="28">
        <f t="shared" si="208"/>
        <v>0</v>
      </c>
      <c r="CK113" s="28">
        <f t="shared" si="209"/>
        <v>0</v>
      </c>
      <c r="CM113" s="109">
        <f>'[1]Segments Analysis in USD'!CA113</f>
        <v>0.19174182729490549</v>
      </c>
      <c r="CN113" s="62"/>
    </row>
    <row r="114" spans="1:92" x14ac:dyDescent="0.3">
      <c r="A114" s="29" t="s">
        <v>71</v>
      </c>
      <c r="B114" s="23"/>
      <c r="C114" s="23"/>
      <c r="D114" s="23"/>
      <c r="E114" s="23"/>
      <c r="F114" s="106">
        <f>'[1]Segments Analysis in USD'!F114</f>
        <v>7.3296259999999988E-2</v>
      </c>
      <c r="G114" s="106">
        <f>'[1]Segments Analysis in USD'!G114</f>
        <v>7.93185E-2</v>
      </c>
      <c r="H114" s="106">
        <f>'[1]Segments Analysis in USD'!H114</f>
        <v>9.087656999999999E-2</v>
      </c>
      <c r="I114" s="106">
        <f>'[1]Segments Analysis in USD'!I114</f>
        <v>0.11975224433522001</v>
      </c>
      <c r="J114" s="137">
        <f>'[1]Segments Analysis in USD'!J114</f>
        <v>0.16195526120151002</v>
      </c>
      <c r="K114" s="142">
        <f t="shared" si="212"/>
        <v>0.1454855222543239</v>
      </c>
      <c r="L114" s="142">
        <f t="shared" si="213"/>
        <v>0.20662339655756012</v>
      </c>
      <c r="M114" s="108"/>
      <c r="N114" s="108"/>
      <c r="O114" s="108"/>
      <c r="P114" s="108"/>
      <c r="Q114" s="108">
        <v>1.538435E-2</v>
      </c>
      <c r="R114" s="108">
        <v>2.1175409999999999E-2</v>
      </c>
      <c r="S114" s="108">
        <v>1.7759779999999999E-2</v>
      </c>
      <c r="T114" s="108">
        <v>1.8976720000000002E-2</v>
      </c>
      <c r="U114" s="108">
        <v>1.956712E-2</v>
      </c>
      <c r="V114" s="108">
        <v>2.177372E-2</v>
      </c>
      <c r="W114" s="108">
        <v>1.8649889999999995E-2</v>
      </c>
      <c r="X114" s="108">
        <v>1.9327770000000005E-2</v>
      </c>
      <c r="Y114" s="108">
        <v>1.987131E-2</v>
      </c>
      <c r="Z114" s="108">
        <v>2.5156940000000003E-2</v>
      </c>
      <c r="AA114" s="108">
        <v>2.3487890000000001E-2</v>
      </c>
      <c r="AB114" s="108">
        <v>2.2360430000000001E-2</v>
      </c>
      <c r="AC114" s="108">
        <f>'[1]Segments Analysis in USD'!AC114</f>
        <v>2.4502819975829995E-2</v>
      </c>
      <c r="AD114" s="108">
        <f>'[1]Segments Analysis in USD'!AD114</f>
        <v>4.0054430020189997E-2</v>
      </c>
      <c r="AE114" s="108">
        <f>'[1]Segments Analysis in USD'!AE114</f>
        <v>2.3654410004186006E-2</v>
      </c>
      <c r="AF114" s="108">
        <f>'[1]Segments Analysis in USD'!AF114</f>
        <v>3.1540584335013999E-2</v>
      </c>
      <c r="AG114" s="108">
        <f>'[1]Segments Analysis in USD'!AG114</f>
        <v>3.5802308348569997E-2</v>
      </c>
      <c r="AH114" s="108">
        <f>'[1]Segments Analysis in USD'!AH114</f>
        <v>3.9279474138140001E-2</v>
      </c>
      <c r="AI114" s="108">
        <f>'[1]Segments Analysis in USD'!AI114</f>
        <v>3.8863155432599904E-2</v>
      </c>
      <c r="AJ114" s="108">
        <f>'[1]Segments Analysis in USD'!AJ114</f>
        <v>4.8010323282200104E-2</v>
      </c>
      <c r="AK114" s="108">
        <f>'[1]Segments Analysis in USD'!AK114</f>
        <v>5.1912151318439993E-2</v>
      </c>
      <c r="AL114" s="108">
        <f>'[1]Segments Analysis in USD'!AL114</f>
        <v>5.5308345067650005E-2</v>
      </c>
      <c r="AM114" s="107">
        <f>'[1]Segments Analysis in USD'!AM114</f>
        <v>5.1392576889270007E-2</v>
      </c>
      <c r="AN114" s="31">
        <f t="shared" si="214"/>
        <v>4.5028250000000006E-2</v>
      </c>
      <c r="AO114" s="31">
        <f t="shared" si="215"/>
        <v>4.5848319999999998E-2</v>
      </c>
      <c r="AP114" s="31">
        <f t="shared" si="216"/>
        <v>6.455724999602E-2</v>
      </c>
      <c r="AQ114" s="31">
        <f t="shared" si="217"/>
        <v>5.5194994339200006E-2</v>
      </c>
      <c r="AR114" s="31">
        <f t="shared" si="218"/>
        <v>7.5081782486709991E-2</v>
      </c>
      <c r="AS114" s="31">
        <f t="shared" si="219"/>
        <v>8.6873478714800001E-2</v>
      </c>
      <c r="AT114" s="31">
        <f t="shared" si="220"/>
        <v>0.10722049638608999</v>
      </c>
      <c r="AU114" s="39"/>
      <c r="CG114" s="28">
        <f t="shared" si="205"/>
        <v>0</v>
      </c>
      <c r="CH114" s="28">
        <f t="shared" si="206"/>
        <v>0</v>
      </c>
      <c r="CI114" s="28">
        <f t="shared" si="207"/>
        <v>0</v>
      </c>
      <c r="CJ114" s="28">
        <f t="shared" si="208"/>
        <v>0</v>
      </c>
      <c r="CK114" s="28">
        <f t="shared" si="209"/>
        <v>0</v>
      </c>
      <c r="CM114" s="109">
        <f>'[1]Segments Analysis in USD'!CA114</f>
        <v>5.1392576889269993E-2</v>
      </c>
      <c r="CN114" s="62"/>
    </row>
    <row r="115" spans="1:92" x14ac:dyDescent="0.3">
      <c r="A115" s="29" t="s">
        <v>72</v>
      </c>
      <c r="B115" s="23"/>
      <c r="C115" s="23"/>
      <c r="D115" s="23"/>
      <c r="E115" s="23"/>
      <c r="F115" s="106">
        <f>'[1]Segments Analysis in USD'!F115</f>
        <v>0.93186927769999994</v>
      </c>
      <c r="G115" s="106">
        <f>'[1]Segments Analysis in USD'!G115</f>
        <v>1.0758913471357541</v>
      </c>
      <c r="H115" s="106">
        <f>'[1]Segments Analysis in USD'!H115</f>
        <v>1.1457790637170431</v>
      </c>
      <c r="I115" s="106">
        <f>'[1]Segments Analysis in USD'!I115</f>
        <v>1.1248669781187377</v>
      </c>
      <c r="J115" s="137">
        <f>'[1]Segments Analysis in USD'!J115</f>
        <v>1.2920463618516722</v>
      </c>
      <c r="K115" s="142">
        <f t="shared" si="212"/>
        <v>1.2521138844517616</v>
      </c>
      <c r="L115" s="142">
        <f t="shared" si="213"/>
        <v>1.5483150605764517</v>
      </c>
      <c r="M115" s="108"/>
      <c r="N115" s="108"/>
      <c r="O115" s="108"/>
      <c r="P115" s="108"/>
      <c r="Q115" s="108">
        <v>0.19812686100999999</v>
      </c>
      <c r="R115" s="108">
        <v>0.24067574</v>
      </c>
      <c r="S115" s="108">
        <v>0.23828146</v>
      </c>
      <c r="T115" s="108">
        <v>0.25478504000000002</v>
      </c>
      <c r="U115" s="108">
        <v>0.23971863816864233</v>
      </c>
      <c r="V115" s="108">
        <v>0.28319720058878955</v>
      </c>
      <c r="W115" s="108">
        <v>0.27803166775002097</v>
      </c>
      <c r="X115" s="108">
        <v>0.27494428634830115</v>
      </c>
      <c r="Y115" s="108">
        <v>0.28019201400454291</v>
      </c>
      <c r="Z115" s="108">
        <v>0.28211661274511257</v>
      </c>
      <c r="AA115" s="108">
        <v>0.29639047999748586</v>
      </c>
      <c r="AB115" s="108">
        <v>0.28707988999990175</v>
      </c>
      <c r="AC115" s="108">
        <f>'[1]Segments Analysis in USD'!AC115</f>
        <v>0.28058163462856961</v>
      </c>
      <c r="AD115" s="108">
        <f>'[1]Segments Analysis in USD'!AD115</f>
        <v>0.28425296369068137</v>
      </c>
      <c r="AE115" s="108">
        <f>'[1]Segments Analysis in USD'!AE115</f>
        <v>0.26667098374148862</v>
      </c>
      <c r="AF115" s="108">
        <f>'[1]Segments Analysis in USD'!AF115</f>
        <v>0.2933616881779979</v>
      </c>
      <c r="AG115" s="108">
        <f>'[1]Segments Analysis in USD'!AG115</f>
        <v>0.30209203535135537</v>
      </c>
      <c r="AH115" s="108">
        <f>'[1]Segments Analysis in USD'!AH115</f>
        <v>0.3120459071647993</v>
      </c>
      <c r="AI115" s="108">
        <f>'[1]Segments Analysis in USD'!AI115</f>
        <v>0.34461425375760907</v>
      </c>
      <c r="AJ115" s="108">
        <f>'[1]Segments Analysis in USD'!AJ115</f>
        <v>0.3332941655779087</v>
      </c>
      <c r="AK115" s="108">
        <f>'[1]Segments Analysis in USD'!AK115</f>
        <v>0.35749121356439123</v>
      </c>
      <c r="AL115" s="108">
        <f>'[1]Segments Analysis in USD'!AL115</f>
        <v>0.38221239236349808</v>
      </c>
      <c r="AM115" s="107">
        <f>'[1]Segments Analysis in USD'!AM115</f>
        <v>0.47531728907065368</v>
      </c>
      <c r="AN115" s="31">
        <f t="shared" si="214"/>
        <v>0.56230862674965554</v>
      </c>
      <c r="AO115" s="31">
        <f t="shared" si="215"/>
        <v>0.58347036999738755</v>
      </c>
      <c r="AP115" s="31">
        <f t="shared" si="216"/>
        <v>0.56483459831925098</v>
      </c>
      <c r="AQ115" s="31">
        <f t="shared" si="217"/>
        <v>0.56003267191948658</v>
      </c>
      <c r="AR115" s="31">
        <f t="shared" si="218"/>
        <v>0.61413794251615461</v>
      </c>
      <c r="AS115" s="31">
        <f t="shared" si="219"/>
        <v>0.67790841933551782</v>
      </c>
      <c r="AT115" s="31">
        <f t="shared" si="220"/>
        <v>0.73970360592788931</v>
      </c>
      <c r="AU115" s="39"/>
      <c r="CG115" s="28">
        <f t="shared" si="205"/>
        <v>1.7668999996445223E-7</v>
      </c>
      <c r="CH115" s="28">
        <f t="shared" si="206"/>
        <v>-4.4571999979758914E-7</v>
      </c>
      <c r="CI115" s="28">
        <f t="shared" si="207"/>
        <v>6.6969999990007523E-8</v>
      </c>
      <c r="CJ115" s="28">
        <f t="shared" si="208"/>
        <v>-2.9211999974521063E-7</v>
      </c>
      <c r="CK115" s="28">
        <f t="shared" si="209"/>
        <v>0</v>
      </c>
      <c r="CM115" s="109">
        <f>'[1]Segments Analysis in USD'!CA115</f>
        <v>0.34979328907065366</v>
      </c>
      <c r="CN115" s="62"/>
    </row>
    <row r="116" spans="1:92" x14ac:dyDescent="0.3">
      <c r="A116" s="129"/>
      <c r="B116" s="23"/>
      <c r="C116" s="23"/>
      <c r="D116" s="23"/>
      <c r="E116" s="23"/>
      <c r="F116" s="70">
        <f>F110-F16</f>
        <v>-2.7898999999109719E-7</v>
      </c>
      <c r="G116" s="70">
        <f t="shared" ref="G116:L116" si="221">G110-G16</f>
        <v>0</v>
      </c>
      <c r="H116" s="70">
        <f t="shared" si="221"/>
        <v>1.0000000028043132E-6</v>
      </c>
      <c r="I116" s="70">
        <f t="shared" si="221"/>
        <v>0</v>
      </c>
      <c r="J116" s="80">
        <f t="shared" si="221"/>
        <v>0</v>
      </c>
      <c r="K116" s="148">
        <f t="shared" si="221"/>
        <v>0</v>
      </c>
      <c r="L116" s="148">
        <f t="shared" si="221"/>
        <v>0</v>
      </c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10"/>
      <c r="AL116" s="110">
        <f>AL110-SUM(AL111:AL115)</f>
        <v>0</v>
      </c>
      <c r="AM116" s="157">
        <f>AM110-SUM(AM111:AM115)</f>
        <v>0</v>
      </c>
      <c r="AN116" s="31"/>
      <c r="AO116" s="31"/>
      <c r="AP116" s="31"/>
      <c r="AQ116" s="31"/>
      <c r="AR116" s="31"/>
      <c r="AS116" s="31"/>
      <c r="AT116" s="31"/>
      <c r="AU116" s="39"/>
      <c r="CG116" s="28">
        <f t="shared" si="205"/>
        <v>-2.7898999999109719E-7</v>
      </c>
      <c r="CH116" s="28">
        <f t="shared" si="206"/>
        <v>0</v>
      </c>
      <c r="CI116" s="28">
        <f t="shared" si="207"/>
        <v>1.0000000028043132E-6</v>
      </c>
      <c r="CJ116" s="28">
        <f t="shared" si="208"/>
        <v>0</v>
      </c>
      <c r="CK116" s="28">
        <f t="shared" si="209"/>
        <v>0</v>
      </c>
      <c r="CM116" s="109">
        <f>CM110-SUM(CM111:CM115)</f>
        <v>0</v>
      </c>
      <c r="CN116" s="62"/>
    </row>
    <row r="117" spans="1:92" x14ac:dyDescent="0.3">
      <c r="A117" s="24" t="s">
        <v>47</v>
      </c>
      <c r="B117" s="23"/>
      <c r="C117" s="23"/>
      <c r="D117" s="23"/>
      <c r="E117" s="23"/>
      <c r="F117" s="62">
        <f>F124/F110</f>
        <v>2953.6847581819193</v>
      </c>
      <c r="G117" s="62">
        <f t="shared" ref="G117:L122" si="222">G124/G110</f>
        <v>3126.2552578960403</v>
      </c>
      <c r="H117" s="62">
        <f t="shared" si="222"/>
        <v>3135.0598640199232</v>
      </c>
      <c r="I117" s="62">
        <f t="shared" si="222"/>
        <v>3743.4303023248626</v>
      </c>
      <c r="J117" s="116">
        <f t="shared" si="222"/>
        <v>4471.3796082540803</v>
      </c>
      <c r="K117" s="144">
        <f t="shared" si="222"/>
        <v>4498.5512860626422</v>
      </c>
      <c r="L117" s="144">
        <f t="shared" si="222"/>
        <v>3264.0961682954144</v>
      </c>
      <c r="M117" s="62"/>
      <c r="N117" s="62"/>
      <c r="O117" s="62"/>
      <c r="P117" s="62"/>
      <c r="Q117" s="62">
        <v>3032.1560876208587</v>
      </c>
      <c r="R117" s="62">
        <v>3130.5798415199824</v>
      </c>
      <c r="S117" s="62">
        <v>2666.0093773135372</v>
      </c>
      <c r="T117" s="62">
        <v>3000.1196091166303</v>
      </c>
      <c r="U117" s="62">
        <v>2926.7233003977067</v>
      </c>
      <c r="V117" s="62">
        <v>3423.4466824762017</v>
      </c>
      <c r="W117" s="62">
        <v>3281.2926402907888</v>
      </c>
      <c r="X117" s="62">
        <v>2848.8455901447019</v>
      </c>
      <c r="Y117" s="62">
        <v>2722.2218815799279</v>
      </c>
      <c r="Z117" s="62">
        <v>3341.2411451617959</v>
      </c>
      <c r="AA117" s="62">
        <v>3177.444988581386</v>
      </c>
      <c r="AB117" s="62">
        <v>3201.0566876129269</v>
      </c>
      <c r="AC117" s="62">
        <f t="shared" ref="AC117:AM122" si="223">AC124/AC110</f>
        <v>3510.4970681677851</v>
      </c>
      <c r="AD117" s="62">
        <f t="shared" si="223"/>
        <v>3683.7866124339157</v>
      </c>
      <c r="AE117" s="62">
        <f t="shared" si="223"/>
        <v>4094.4471811304302</v>
      </c>
      <c r="AF117" s="62">
        <f t="shared" si="223"/>
        <v>3658.6476925598367</v>
      </c>
      <c r="AG117" s="62">
        <f t="shared" si="223"/>
        <v>4425.4854957861589</v>
      </c>
      <c r="AH117" s="62">
        <f t="shared" si="223"/>
        <v>4867.696048166993</v>
      </c>
      <c r="AI117" s="62">
        <f t="shared" si="223"/>
        <v>4925.820435713902</v>
      </c>
      <c r="AJ117" s="62">
        <f t="shared" si="223"/>
        <v>3710.9132669580504</v>
      </c>
      <c r="AK117" s="62">
        <f t="shared" si="223"/>
        <v>3237.8947639775956</v>
      </c>
      <c r="AL117" s="62">
        <f t="shared" si="223"/>
        <v>3627.522791116377</v>
      </c>
      <c r="AM117" s="54">
        <f>AM124/AM110</f>
        <v>2568.8968336264147</v>
      </c>
      <c r="AN117" s="62">
        <f t="shared" ref="AN117:AT122" si="224">AN124/AN110</f>
        <v>3073.7601324167399</v>
      </c>
      <c r="AO117" s="62">
        <f t="shared" si="224"/>
        <v>3188.9601792808248</v>
      </c>
      <c r="AP117" s="62">
        <f t="shared" si="224"/>
        <v>3597.8246229775345</v>
      </c>
      <c r="AQ117" s="62">
        <f t="shared" si="224"/>
        <v>3880.3100855169337</v>
      </c>
      <c r="AR117" s="62">
        <f t="shared" si="224"/>
        <v>4656.6273828799531</v>
      </c>
      <c r="AS117" s="62">
        <f t="shared" si="224"/>
        <v>4308.7251719581391</v>
      </c>
      <c r="AT117" s="62">
        <f t="shared" si="224"/>
        <v>3438.4971111643445</v>
      </c>
      <c r="AU117" s="53"/>
      <c r="CM117" s="111">
        <f t="shared" ref="CM117:CM122" si="225">CM124/CM110</f>
        <v>2642.5845721798564</v>
      </c>
      <c r="CN117" s="62"/>
    </row>
    <row r="118" spans="1:92" x14ac:dyDescent="0.3">
      <c r="A118" s="29" t="s">
        <v>68</v>
      </c>
      <c r="B118" s="23"/>
      <c r="C118" s="23"/>
      <c r="D118" s="23"/>
      <c r="E118" s="23"/>
      <c r="F118" s="62">
        <f t="shared" ref="F118:J122" si="226">F125/F111</f>
        <v>1952.8790644124131</v>
      </c>
      <c r="G118" s="62">
        <f t="shared" si="226"/>
        <v>1876.686960379564</v>
      </c>
      <c r="H118" s="62">
        <f t="shared" si="226"/>
        <v>2059.5474853249411</v>
      </c>
      <c r="I118" s="62">
        <f t="shared" si="226"/>
        <v>2054.7878334802294</v>
      </c>
      <c r="J118" s="116">
        <f t="shared" si="226"/>
        <v>3277.0011420747041</v>
      </c>
      <c r="K118" s="144">
        <f t="shared" si="222"/>
        <v>3215.3243884413296</v>
      </c>
      <c r="L118" s="144">
        <f t="shared" si="222"/>
        <v>2725.0419143378949</v>
      </c>
      <c r="M118" s="62"/>
      <c r="N118" s="62"/>
      <c r="O118" s="62"/>
      <c r="P118" s="62"/>
      <c r="Q118" s="62">
        <v>1783.3525887712569</v>
      </c>
      <c r="R118" s="62">
        <v>2189.5685075605011</v>
      </c>
      <c r="S118" s="62">
        <v>1900.1969193651746</v>
      </c>
      <c r="T118" s="62">
        <v>1933.950565421683</v>
      </c>
      <c r="U118" s="62">
        <v>1601.0927618314106</v>
      </c>
      <c r="V118" s="62">
        <v>1920.692758936473</v>
      </c>
      <c r="W118" s="62">
        <v>2197.6851580544767</v>
      </c>
      <c r="X118" s="62">
        <v>1749.9261606832263</v>
      </c>
      <c r="Y118" s="62">
        <v>1936.9617974104679</v>
      </c>
      <c r="Z118" s="62">
        <v>2163.9726247333724</v>
      </c>
      <c r="AA118" s="62">
        <v>2168.5593509775049</v>
      </c>
      <c r="AB118" s="62">
        <v>1931.2522461864589</v>
      </c>
      <c r="AC118" s="62">
        <f t="shared" si="223"/>
        <v>1933.7458769420061</v>
      </c>
      <c r="AD118" s="62">
        <f t="shared" si="223"/>
        <v>1943.8913956942768</v>
      </c>
      <c r="AE118" s="62">
        <f t="shared" si="223"/>
        <v>2128.4239799147954</v>
      </c>
      <c r="AF118" s="62">
        <f t="shared" si="223"/>
        <v>2203.3399219265584</v>
      </c>
      <c r="AG118" s="62">
        <f t="shared" si="223"/>
        <v>2625.843054492047</v>
      </c>
      <c r="AH118" s="62">
        <f t="shared" si="223"/>
        <v>3708.542634117518</v>
      </c>
      <c r="AI118" s="62">
        <f t="shared" si="223"/>
        <v>4086.4256168253901</v>
      </c>
      <c r="AJ118" s="62">
        <f t="shared" si="223"/>
        <v>2633.4461979409602</v>
      </c>
      <c r="AK118" s="62">
        <f t="shared" si="223"/>
        <v>2600.7298957669768</v>
      </c>
      <c r="AL118" s="62">
        <f t="shared" si="223"/>
        <v>3383.6282345790491</v>
      </c>
      <c r="AM118" s="54">
        <f t="shared" si="223"/>
        <v>2273.9644749845788</v>
      </c>
      <c r="AN118" s="62">
        <f t="shared" si="224"/>
        <v>2065.6713495343506</v>
      </c>
      <c r="AO118" s="62">
        <f t="shared" si="224"/>
        <v>2054.0451895740521</v>
      </c>
      <c r="AP118" s="62">
        <f t="shared" si="224"/>
        <v>1938.9008070278469</v>
      </c>
      <c r="AQ118" s="62">
        <f t="shared" si="224"/>
        <v>2164.8365239724453</v>
      </c>
      <c r="AR118" s="62">
        <f t="shared" si="224"/>
        <v>3198.3697810115332</v>
      </c>
      <c r="AS118" s="62">
        <f t="shared" si="224"/>
        <v>3344.7364558366739</v>
      </c>
      <c r="AT118" s="62">
        <f t="shared" si="224"/>
        <v>3001.7749405675372</v>
      </c>
      <c r="AU118" s="53"/>
      <c r="CM118" s="111">
        <f t="shared" si="225"/>
        <v>2273.9644749845779</v>
      </c>
      <c r="CN118" s="62"/>
    </row>
    <row r="119" spans="1:92" x14ac:dyDescent="0.3">
      <c r="A119" s="29" t="s">
        <v>69</v>
      </c>
      <c r="B119" s="23"/>
      <c r="C119" s="23"/>
      <c r="D119" s="23"/>
      <c r="E119" s="23"/>
      <c r="F119" s="62">
        <f t="shared" si="226"/>
        <v>8516.6392117567539</v>
      </c>
      <c r="G119" s="62">
        <f t="shared" si="226"/>
        <v>9355.6630529653157</v>
      </c>
      <c r="H119" s="62">
        <f t="shared" si="226"/>
        <v>5634.1417690261933</v>
      </c>
      <c r="I119" s="62">
        <f t="shared" si="226"/>
        <v>10275.407058732872</v>
      </c>
      <c r="J119" s="116">
        <f t="shared" si="226"/>
        <v>14545.049316829212</v>
      </c>
      <c r="K119" s="144">
        <f t="shared" si="222"/>
        <v>14159.267927618357</v>
      </c>
      <c r="L119" s="144">
        <f t="shared" si="222"/>
        <v>7742.9198633465085</v>
      </c>
      <c r="M119" s="62"/>
      <c r="N119" s="62"/>
      <c r="O119" s="62"/>
      <c r="P119" s="62"/>
      <c r="Q119" s="62">
        <v>9637.126186210633</v>
      </c>
      <c r="R119" s="62">
        <v>9111.4425186326607</v>
      </c>
      <c r="S119" s="62">
        <v>7635.9102376450655</v>
      </c>
      <c r="T119" s="62">
        <v>7742.9171495921955</v>
      </c>
      <c r="U119" s="62">
        <v>9243.1462419598738</v>
      </c>
      <c r="V119" s="62">
        <v>11023.055746143893</v>
      </c>
      <c r="W119" s="62">
        <v>9004.5027706267774</v>
      </c>
      <c r="X119" s="62">
        <v>7622.3031281829444</v>
      </c>
      <c r="Y119" s="62">
        <v>-15369.931531601107</v>
      </c>
      <c r="Z119" s="62">
        <v>6618.7081361366054</v>
      </c>
      <c r="AA119" s="62">
        <v>4863.963786342787</v>
      </c>
      <c r="AB119" s="62">
        <v>7959.7783899854376</v>
      </c>
      <c r="AC119" s="62">
        <f t="shared" si="223"/>
        <v>8787.2431923618642</v>
      </c>
      <c r="AD119" s="62">
        <f t="shared" si="223"/>
        <v>9251.1202316007784</v>
      </c>
      <c r="AE119" s="62">
        <f t="shared" si="223"/>
        <v>10713.355680243048</v>
      </c>
      <c r="AF119" s="62">
        <f t="shared" si="223"/>
        <v>11428.491444802205</v>
      </c>
      <c r="AG119" s="62">
        <f t="shared" si="223"/>
        <v>17198.471148144625</v>
      </c>
      <c r="AH119" s="62">
        <f t="shared" si="223"/>
        <v>14064.976626772141</v>
      </c>
      <c r="AI119" s="62">
        <f t="shared" si="223"/>
        <v>14365.898811411444</v>
      </c>
      <c r="AJ119" s="62">
        <f t="shared" si="223"/>
        <v>12504.715894220835</v>
      </c>
      <c r="AK119" s="62">
        <f t="shared" si="223"/>
        <v>2654.530278477187</v>
      </c>
      <c r="AL119" s="62">
        <f t="shared" si="223"/>
        <v>7838.0787632097181</v>
      </c>
      <c r="AM119" s="54">
        <f t="shared" si="223"/>
        <v>3865.4198462826571</v>
      </c>
      <c r="AN119" s="62">
        <f t="shared" si="224"/>
        <v>3995.9201884169188</v>
      </c>
      <c r="AO119" s="62">
        <f t="shared" si="224"/>
        <v>6394.5407211927168</v>
      </c>
      <c r="AP119" s="62">
        <f t="shared" si="224"/>
        <v>8962.7898506991387</v>
      </c>
      <c r="AQ119" s="62">
        <f t="shared" si="224"/>
        <v>11083.67986688939</v>
      </c>
      <c r="AR119" s="62">
        <f t="shared" si="224"/>
        <v>15658.904660316848</v>
      </c>
      <c r="AS119" s="62">
        <f t="shared" si="224"/>
        <v>13386.587700475884</v>
      </c>
      <c r="AT119" s="62">
        <f t="shared" si="224"/>
        <v>6666.36269292615</v>
      </c>
      <c r="AU119" s="53"/>
      <c r="CM119" s="111">
        <f t="shared" si="225"/>
        <v>3865.4198462826571</v>
      </c>
      <c r="CN119" s="62"/>
    </row>
    <row r="120" spans="1:92" x14ac:dyDescent="0.3">
      <c r="A120" s="29" t="s">
        <v>70</v>
      </c>
      <c r="B120" s="23"/>
      <c r="C120" s="23"/>
      <c r="D120" s="23"/>
      <c r="E120" s="23"/>
      <c r="F120" s="62">
        <f t="shared" si="226"/>
        <v>2968.4206484218662</v>
      </c>
      <c r="G120" s="62">
        <f t="shared" si="226"/>
        <v>4055.4689531759113</v>
      </c>
      <c r="H120" s="62">
        <f t="shared" si="226"/>
        <v>7657.6605269065658</v>
      </c>
      <c r="I120" s="62">
        <f t="shared" si="226"/>
        <v>14490.342624383418</v>
      </c>
      <c r="J120" s="116">
        <f t="shared" si="226"/>
        <v>7925.2698649135036</v>
      </c>
      <c r="K120" s="144">
        <f t="shared" si="222"/>
        <v>9190.9248255190741</v>
      </c>
      <c r="L120" s="144">
        <f t="shared" si="222"/>
        <v>2755.0745663749708</v>
      </c>
      <c r="M120" s="62"/>
      <c r="N120" s="62"/>
      <c r="O120" s="62"/>
      <c r="P120" s="62"/>
      <c r="Q120" s="62">
        <v>2312.5114150219888</v>
      </c>
      <c r="R120" s="62">
        <v>3293.0771063510906</v>
      </c>
      <c r="S120" s="62">
        <v>2855.7068447134175</v>
      </c>
      <c r="T120" s="62">
        <v>3500.6967364335856</v>
      </c>
      <c r="U120" s="62">
        <v>4208.888395989994</v>
      </c>
      <c r="V120" s="62">
        <v>5766.7410014531088</v>
      </c>
      <c r="W120" s="62">
        <v>3345.0156884455369</v>
      </c>
      <c r="X120" s="62">
        <v>2878.5027879492527</v>
      </c>
      <c r="Y120" s="62">
        <v>5808.5233483487273</v>
      </c>
      <c r="Z120" s="62">
        <v>9236.0333040573096</v>
      </c>
      <c r="AA120" s="62">
        <v>7862.891709263331</v>
      </c>
      <c r="AB120" s="62">
        <v>7324.2001400317076</v>
      </c>
      <c r="AC120" s="62">
        <f t="shared" si="223"/>
        <v>14625.952015428946</v>
      </c>
      <c r="AD120" s="62">
        <f t="shared" si="223"/>
        <v>16312.590653972842</v>
      </c>
      <c r="AE120" s="62">
        <f t="shared" si="223"/>
        <v>16610.866336483872</v>
      </c>
      <c r="AF120" s="62">
        <f t="shared" si="223"/>
        <v>9688.4588403606467</v>
      </c>
      <c r="AG120" s="62">
        <f t="shared" si="223"/>
        <v>10024.422822890849</v>
      </c>
      <c r="AH120" s="62">
        <f t="shared" si="223"/>
        <v>8994.7917941958476</v>
      </c>
      <c r="AI120" s="62">
        <f t="shared" si="223"/>
        <v>8295.1706045829778</v>
      </c>
      <c r="AJ120" s="62">
        <f t="shared" si="223"/>
        <v>4564.7344584299108</v>
      </c>
      <c r="AK120" s="62">
        <f t="shared" si="223"/>
        <v>3180.9770178912399</v>
      </c>
      <c r="AL120" s="62">
        <f t="shared" si="223"/>
        <v>564.20070147519039</v>
      </c>
      <c r="AM120" s="54">
        <f t="shared" si="223"/>
        <v>2569.4038813304842</v>
      </c>
      <c r="AN120" s="62">
        <f t="shared" si="224"/>
        <v>7755.8197178378223</v>
      </c>
      <c r="AO120" s="62">
        <f t="shared" si="224"/>
        <v>7573.1764492029833</v>
      </c>
      <c r="AP120" s="62">
        <f t="shared" si="224"/>
        <v>15487.866743509448</v>
      </c>
      <c r="AQ120" s="62">
        <f t="shared" si="224"/>
        <v>13510.346597356598</v>
      </c>
      <c r="AR120" s="62">
        <f t="shared" si="224"/>
        <v>9502.4999514835799</v>
      </c>
      <c r="AS120" s="62">
        <f t="shared" si="224"/>
        <v>6489.0458651238714</v>
      </c>
      <c r="AT120" s="62">
        <f t="shared" si="224"/>
        <v>2010.2133509481616</v>
      </c>
      <c r="AU120" s="53"/>
      <c r="CM120" s="111">
        <f t="shared" si="225"/>
        <v>2569.4038813304846</v>
      </c>
      <c r="CN120" s="62"/>
    </row>
    <row r="121" spans="1:92" x14ac:dyDescent="0.3">
      <c r="A121" s="29" t="s">
        <v>71</v>
      </c>
      <c r="B121" s="23"/>
      <c r="C121" s="23"/>
      <c r="D121" s="23"/>
      <c r="E121" s="23"/>
      <c r="F121" s="62">
        <f t="shared" si="226"/>
        <v>11702.822066299372</v>
      </c>
      <c r="G121" s="62">
        <f t="shared" si="226"/>
        <v>10458.266316839101</v>
      </c>
      <c r="H121" s="62">
        <f t="shared" si="226"/>
        <v>11208.631160759795</v>
      </c>
      <c r="I121" s="62">
        <f t="shared" si="226"/>
        <v>10467.909622644233</v>
      </c>
      <c r="J121" s="116">
        <f t="shared" si="226"/>
        <v>9512.3407087803571</v>
      </c>
      <c r="K121" s="144">
        <f t="shared" si="222"/>
        <v>9960.1028911208687</v>
      </c>
      <c r="L121" s="144">
        <f t="shared" si="222"/>
        <v>10063.126639573491</v>
      </c>
      <c r="M121" s="62"/>
      <c r="N121" s="62"/>
      <c r="O121" s="62"/>
      <c r="P121" s="62"/>
      <c r="Q121" s="62">
        <v>19397.698131827477</v>
      </c>
      <c r="R121" s="62">
        <v>9713.3575232381936</v>
      </c>
      <c r="S121" s="62">
        <v>9661.8692231468431</v>
      </c>
      <c r="T121" s="62">
        <v>9594.6566017638324</v>
      </c>
      <c r="U121" s="62">
        <v>8406.1260349947406</v>
      </c>
      <c r="V121" s="62">
        <v>9744.1072540989189</v>
      </c>
      <c r="W121" s="62">
        <v>13173.29199491687</v>
      </c>
      <c r="X121" s="62">
        <v>10720.554432639516</v>
      </c>
      <c r="Y121" s="62">
        <v>11172.842902693481</v>
      </c>
      <c r="Z121" s="62">
        <v>11636.073044109131</v>
      </c>
      <c r="AA121" s="62">
        <v>11100.590821893962</v>
      </c>
      <c r="AB121" s="62">
        <v>10873.023542853194</v>
      </c>
      <c r="AC121" s="62">
        <f t="shared" si="223"/>
        <v>11256.106164177743</v>
      </c>
      <c r="AD121" s="62">
        <f t="shared" si="223"/>
        <v>7708.6772939555776</v>
      </c>
      <c r="AE121" s="62">
        <f t="shared" si="223"/>
        <v>14178.205441196085</v>
      </c>
      <c r="AF121" s="62">
        <f t="shared" si="223"/>
        <v>10577.025601306537</v>
      </c>
      <c r="AG121" s="62">
        <f t="shared" si="223"/>
        <v>9382.4826960184091</v>
      </c>
      <c r="AH121" s="62">
        <f t="shared" si="223"/>
        <v>10767.948558516857</v>
      </c>
      <c r="AI121" s="62">
        <f t="shared" si="223"/>
        <v>9175.0477638196699</v>
      </c>
      <c r="AJ121" s="62">
        <f t="shared" si="223"/>
        <v>8854.9376932853647</v>
      </c>
      <c r="AK121" s="62">
        <f t="shared" si="223"/>
        <v>10015.131382125375</v>
      </c>
      <c r="AL121" s="62">
        <f t="shared" si="223"/>
        <v>10819.522679255308</v>
      </c>
      <c r="AM121" s="54">
        <f t="shared" si="223"/>
        <v>10426.254291922414</v>
      </c>
      <c r="AN121" s="62">
        <f t="shared" si="224"/>
        <v>11431.646051245445</v>
      </c>
      <c r="AO121" s="62">
        <f t="shared" si="224"/>
        <v>10989.605245687866</v>
      </c>
      <c r="AP121" s="62">
        <f t="shared" si="224"/>
        <v>9055.1102815669528</v>
      </c>
      <c r="AQ121" s="62">
        <f t="shared" si="224"/>
        <v>12120.350054028837</v>
      </c>
      <c r="AR121" s="62">
        <f t="shared" si="224"/>
        <v>10107.297274373903</v>
      </c>
      <c r="AS121" s="62">
        <f t="shared" si="224"/>
        <v>8998.1400562016297</v>
      </c>
      <c r="AT121" s="62">
        <f t="shared" si="224"/>
        <v>10430.066519814673</v>
      </c>
      <c r="AU121" s="53"/>
      <c r="CM121" s="111">
        <f t="shared" si="225"/>
        <v>10426.254291922418</v>
      </c>
      <c r="CN121" s="62"/>
    </row>
    <row r="122" spans="1:92" x14ac:dyDescent="0.3">
      <c r="A122" s="29" t="s">
        <v>72</v>
      </c>
      <c r="B122" s="23"/>
      <c r="C122" s="23"/>
      <c r="D122" s="23"/>
      <c r="E122" s="23"/>
      <c r="F122" s="62">
        <f t="shared" si="226"/>
        <v>3698.5602196514365</v>
      </c>
      <c r="G122" s="62">
        <f t="shared" si="226"/>
        <v>5275.098822949637</v>
      </c>
      <c r="H122" s="62">
        <f t="shared" si="226"/>
        <v>5427.9772422557098</v>
      </c>
      <c r="I122" s="62">
        <f t="shared" si="226"/>
        <v>5452.747299364727</v>
      </c>
      <c r="J122" s="116">
        <f t="shared" si="226"/>
        <v>5287.0829327921492</v>
      </c>
      <c r="K122" s="144">
        <f t="shared" si="222"/>
        <v>5020.4817785534005</v>
      </c>
      <c r="L122" s="144">
        <f t="shared" si="222"/>
        <v>4980.7901434134246</v>
      </c>
      <c r="M122" s="62"/>
      <c r="N122" s="62"/>
      <c r="O122" s="62"/>
      <c r="P122" s="62"/>
      <c r="Q122" s="62">
        <v>4238.5541562186118</v>
      </c>
      <c r="R122" s="62">
        <v>3651.9072895641534</v>
      </c>
      <c r="S122" s="62">
        <v>2657.1866813753468</v>
      </c>
      <c r="T122" s="62">
        <v>4296.6392334735783</v>
      </c>
      <c r="U122" s="62">
        <v>5423.8719097203239</v>
      </c>
      <c r="V122" s="62">
        <v>4786.5928385017341</v>
      </c>
      <c r="W122" s="62">
        <v>5243.0309841691314</v>
      </c>
      <c r="X122" s="62">
        <v>5680.9751205518769</v>
      </c>
      <c r="Y122" s="62">
        <v>5706.3319818644459</v>
      </c>
      <c r="Z122" s="62">
        <v>5943.4137604550951</v>
      </c>
      <c r="AA122" s="62">
        <v>5299.906919236807</v>
      </c>
      <c r="AB122" s="62">
        <v>4782.0009891867512</v>
      </c>
      <c r="AC122" s="62">
        <f t="shared" si="223"/>
        <v>4831.2339924914477</v>
      </c>
      <c r="AD122" s="62">
        <f t="shared" si="223"/>
        <v>6055.3777771299074</v>
      </c>
      <c r="AE122" s="62">
        <f t="shared" si="223"/>
        <v>5637.6800155882902</v>
      </c>
      <c r="AF122" s="62">
        <f t="shared" si="223"/>
        <v>5295.1532309839149</v>
      </c>
      <c r="AG122" s="62">
        <f t="shared" si="223"/>
        <v>5071.3243552844024</v>
      </c>
      <c r="AH122" s="62">
        <f t="shared" si="223"/>
        <v>5060.8924711635527</v>
      </c>
      <c r="AI122" s="62">
        <f t="shared" si="223"/>
        <v>4705.5000025020363</v>
      </c>
      <c r="AJ122" s="62">
        <f t="shared" si="223"/>
        <v>6295.7490237569336</v>
      </c>
      <c r="AK122" s="62">
        <f t="shared" si="223"/>
        <v>6131.159907476801</v>
      </c>
      <c r="AL122" s="62">
        <f t="shared" si="223"/>
        <v>4915.7112099374499</v>
      </c>
      <c r="AM122" s="54">
        <f>AM129/AM115</f>
        <v>3245.8622333595304</v>
      </c>
      <c r="AN122" s="62">
        <f t="shared" si="224"/>
        <v>5825.2785979001947</v>
      </c>
      <c r="AO122" s="62">
        <f t="shared" si="224"/>
        <v>5045.0861347131095</v>
      </c>
      <c r="AP122" s="62">
        <f t="shared" si="224"/>
        <v>5447.2842482697497</v>
      </c>
      <c r="AQ122" s="62">
        <f t="shared" si="224"/>
        <v>5458.2543484511998</v>
      </c>
      <c r="AR122" s="62">
        <f t="shared" si="224"/>
        <v>5066.02387388019</v>
      </c>
      <c r="AS122" s="62">
        <f t="shared" si="224"/>
        <v>5487.3470860944772</v>
      </c>
      <c r="AT122" s="62">
        <f t="shared" si="224"/>
        <v>5503.1251774056027</v>
      </c>
      <c r="AU122" s="53"/>
      <c r="CM122" s="111">
        <f t="shared" si="225"/>
        <v>4167.013989680675</v>
      </c>
      <c r="CN122" s="62"/>
    </row>
    <row r="123" spans="1:92" x14ac:dyDescent="0.3">
      <c r="A123" s="129"/>
      <c r="B123" s="23"/>
      <c r="C123" s="23"/>
      <c r="D123" s="23"/>
      <c r="E123" s="23"/>
      <c r="F123" s="70">
        <f>F22-F117</f>
        <v>-8.5365698026635073E-2</v>
      </c>
      <c r="G123" s="70">
        <f t="shared" ref="G123:L123" si="227">G22-G117</f>
        <v>-2.1487882395376801E-4</v>
      </c>
      <c r="H123" s="70">
        <f t="shared" si="227"/>
        <v>-4.1986635924331495E-3</v>
      </c>
      <c r="I123" s="70">
        <f t="shared" si="227"/>
        <v>2.1734993379141088E-4</v>
      </c>
      <c r="J123" s="138">
        <f t="shared" si="227"/>
        <v>1.1795036698458716E-6</v>
      </c>
      <c r="K123" s="154">
        <f t="shared" si="227"/>
        <v>1.8056996941595571E-4</v>
      </c>
      <c r="L123" s="154">
        <f t="shared" si="227"/>
        <v>1.0705834938562475E-6</v>
      </c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3"/>
      <c r="AN123" s="52"/>
      <c r="AO123" s="52"/>
      <c r="AP123" s="52"/>
      <c r="AQ123" s="52"/>
      <c r="AR123" s="52"/>
      <c r="AS123" s="52"/>
      <c r="AT123" s="52"/>
      <c r="AU123" s="115"/>
      <c r="CM123" s="114"/>
      <c r="CN123" s="62"/>
    </row>
    <row r="124" spans="1:92" x14ac:dyDescent="0.3">
      <c r="A124" s="24" t="s">
        <v>48</v>
      </c>
      <c r="B124" s="23"/>
      <c r="C124" s="23"/>
      <c r="D124" s="23"/>
      <c r="E124" s="23"/>
      <c r="F124" s="62">
        <f>'[1]Segments Analysis in USD'!F124*'[1]Historical Financials in USD'!G$8</f>
        <v>18458.8083046063</v>
      </c>
      <c r="G124" s="62">
        <f>'[1]Segments Analysis in USD'!G124*'[1]Historical Financials in USD'!H$8</f>
        <v>21957.557911137279</v>
      </c>
      <c r="H124" s="62">
        <f>'[1]Segments Analysis in USD'!H124*'[1]Historical Financials in USD'!I$8</f>
        <v>27365.71078007367</v>
      </c>
      <c r="I124" s="62">
        <f>'[1]Segments Analysis in USD'!I124*'[1]Historical Financials in USD'!J$8</f>
        <v>34077.448189994742</v>
      </c>
      <c r="J124" s="116">
        <f>'[1]Segments Analysis in USD'!J124*'[1]Historical Financials in USD'!K$8</f>
        <v>46589.086432185941</v>
      </c>
      <c r="K124" s="147">
        <f t="shared" ref="K124:K128" si="228">SUM(AF124:AI124)</f>
        <v>44566.966875532278</v>
      </c>
      <c r="L124" s="147">
        <f t="shared" ref="L124:L130" si="229">SUM(AJ124:AM124)</f>
        <v>40073.807893004894</v>
      </c>
      <c r="M124" s="62"/>
      <c r="N124" s="62"/>
      <c r="O124" s="62"/>
      <c r="P124" s="62"/>
      <c r="Q124" s="62">
        <v>4564.7579903794986</v>
      </c>
      <c r="R124" s="62">
        <v>4967.7443425008078</v>
      </c>
      <c r="S124" s="62">
        <v>4352.3021648115737</v>
      </c>
      <c r="T124" s="62">
        <v>4574.0038069144193</v>
      </c>
      <c r="U124" s="62">
        <v>4760.9620751650455</v>
      </c>
      <c r="V124" s="62">
        <v>6212.1357078265437</v>
      </c>
      <c r="W124" s="62">
        <v>5911.3433981864364</v>
      </c>
      <c r="X124" s="62">
        <v>5073.1167299592535</v>
      </c>
      <c r="Y124" s="62">
        <v>4804.098014405351</v>
      </c>
      <c r="Z124" s="62">
        <v>7749.5375726249667</v>
      </c>
      <c r="AA124" s="62">
        <v>7560.9722173461014</v>
      </c>
      <c r="AB124" s="62">
        <v>7251.102975697253</v>
      </c>
      <c r="AC124" s="62">
        <f t="shared" ref="AC124:AE124" si="230">SUM(AC125:AC130)</f>
        <v>7681.4504528748676</v>
      </c>
      <c r="AD124" s="62">
        <f t="shared" si="230"/>
        <v>8188.6804945365939</v>
      </c>
      <c r="AE124" s="62">
        <f t="shared" si="230"/>
        <v>9771.9244571068775</v>
      </c>
      <c r="AF124" s="62">
        <f>SUM(AF125:AF130)</f>
        <v>8435.3927854763988</v>
      </c>
      <c r="AG124" s="62">
        <v>10289.800636504584</v>
      </c>
      <c r="AH124" s="62">
        <v>12394.367852172478</v>
      </c>
      <c r="AI124" s="62">
        <v>13447.405601378818</v>
      </c>
      <c r="AJ124" s="62">
        <v>10457.512342130058</v>
      </c>
      <c r="AK124" s="62">
        <v>9604.2935179112392</v>
      </c>
      <c r="AL124" s="62">
        <v>11418.999282155231</v>
      </c>
      <c r="AM124" s="54">
        <v>8593.0027508083658</v>
      </c>
      <c r="AN124" s="52">
        <f t="shared" ref="AN124:AN130" si="231">Y124+Z124</f>
        <v>12553.635587030318</v>
      </c>
      <c r="AO124" s="52">
        <f t="shared" ref="AO124:AO130" si="232">AA124+AB124</f>
        <v>14812.075193043354</v>
      </c>
      <c r="AP124" s="52">
        <f t="shared" ref="AP124:AP130" si="233">AC124+AD124</f>
        <v>15870.130947411461</v>
      </c>
      <c r="AQ124" s="52">
        <f t="shared" ref="AQ124:AQ130" si="234">AE124+AF124</f>
        <v>18207.317242583274</v>
      </c>
      <c r="AR124" s="52">
        <f t="shared" ref="AR124:AR130" si="235">AG124+AH124</f>
        <v>22684.16848867706</v>
      </c>
      <c r="AS124" s="52">
        <f t="shared" ref="AS124:AS130" si="236">AI124+AJ124</f>
        <v>23904.917943508874</v>
      </c>
      <c r="AT124" s="52">
        <f t="shared" ref="AT124:AT130" si="237">AK124+AL124</f>
        <v>21023.292800066469</v>
      </c>
      <c r="AU124" s="53"/>
      <c r="CG124" s="28"/>
      <c r="CH124" s="28"/>
      <c r="CI124" s="28"/>
      <c r="CJ124" s="28"/>
      <c r="CK124" s="28"/>
      <c r="CM124" s="111">
        <f>CM28</f>
        <v>8507.7816793457096</v>
      </c>
      <c r="CN124" s="62"/>
    </row>
    <row r="125" spans="1:92" x14ac:dyDescent="0.3">
      <c r="A125" s="29" t="s">
        <v>68</v>
      </c>
      <c r="B125" s="23"/>
      <c r="C125" s="23"/>
      <c r="D125" s="23"/>
      <c r="E125" s="23"/>
      <c r="F125" s="62">
        <f>'[1]Segments Analysis in USD'!F125*'[1]Historical Financials in USD'!G$8</f>
        <v>8318.4082802917419</v>
      </c>
      <c r="G125" s="62">
        <f>'[1]Segments Analysis in USD'!G125*'[1]Historical Financials in USD'!H$8</f>
        <v>9411.2363528727365</v>
      </c>
      <c r="H125" s="62">
        <f>'[1]Segments Analysis in USD'!H125*'[1]Historical Financials in USD'!I$8</f>
        <v>13565.379329831347</v>
      </c>
      <c r="I125" s="62">
        <f>'[1]Segments Analysis in USD'!I125*'[1]Historical Financials in USD'!J$8</f>
        <v>14063.106369208177</v>
      </c>
      <c r="J125" s="116">
        <f>'[1]Segments Analysis in USD'!J125*'[1]Historical Financials in USD'!K$8</f>
        <v>25575.08389008958</v>
      </c>
      <c r="K125" s="147">
        <f t="shared" si="228"/>
        <v>23698.391032386906</v>
      </c>
      <c r="L125" s="147">
        <f t="shared" si="229"/>
        <v>25682.582298211299</v>
      </c>
      <c r="M125" s="62"/>
      <c r="N125" s="62"/>
      <c r="O125" s="62"/>
      <c r="P125" s="62"/>
      <c r="Q125" s="62">
        <v>1870.5953797767129</v>
      </c>
      <c r="R125" s="62">
        <v>2363.4443520205045</v>
      </c>
      <c r="S125" s="62">
        <v>2101.2348024281946</v>
      </c>
      <c r="T125" s="62">
        <v>1983.1337460663299</v>
      </c>
      <c r="U125" s="62">
        <v>1819.4900274638437</v>
      </c>
      <c r="V125" s="62">
        <v>2451.9322694813682</v>
      </c>
      <c r="W125" s="62">
        <v>2880.218601140733</v>
      </c>
      <c r="X125" s="62">
        <v>2259.5954547867914</v>
      </c>
      <c r="Y125" s="62">
        <v>2614.5668843855442</v>
      </c>
      <c r="Z125" s="62">
        <v>3824.565391427896</v>
      </c>
      <c r="AA125" s="62">
        <v>3893.0041090644004</v>
      </c>
      <c r="AB125" s="62">
        <v>3233.2429449535066</v>
      </c>
      <c r="AC125" s="62">
        <f>'[1]Segments Analysis in USD'!AC125*AC$142</f>
        <v>3170.9603946706707</v>
      </c>
      <c r="AD125" s="62">
        <f>('[1]Segments Analysis in USD'!AC125+'[1]Segments Analysis in USD'!AD125)*AD$142-AC125</f>
        <v>3292.5654596883037</v>
      </c>
      <c r="AE125" s="62">
        <f>('[1]Segments Analysis in USD'!AC125+'[1]Segments Analysis in USD'!AD125+'[1]Segments Analysis in USD'!AE125)*AE$142-AD125-AC125</f>
        <v>3840.1436499767965</v>
      </c>
      <c r="AF125" s="62">
        <f t="shared" ref="AF125:AF130" si="238">I125-(AC125+AD125+AE125)</f>
        <v>3759.4368648724067</v>
      </c>
      <c r="AG125" s="62">
        <v>4468.8065697466873</v>
      </c>
      <c r="AH125" s="62">
        <v>7082.7919908494196</v>
      </c>
      <c r="AI125" s="62">
        <v>8387.3556069183942</v>
      </c>
      <c r="AJ125" s="62">
        <v>5636.1297225750786</v>
      </c>
      <c r="AK125" s="62">
        <v>6068.5131676964202</v>
      </c>
      <c r="AL125" s="62">
        <v>8292.1338209544792</v>
      </c>
      <c r="AM125" s="54">
        <v>5685.8055869853242</v>
      </c>
      <c r="AN125" s="52">
        <f t="shared" si="231"/>
        <v>6439.1322758134402</v>
      </c>
      <c r="AO125" s="52">
        <f t="shared" si="232"/>
        <v>7126.2470540179074</v>
      </c>
      <c r="AP125" s="52">
        <f t="shared" si="233"/>
        <v>6463.5258543589744</v>
      </c>
      <c r="AQ125" s="52">
        <f t="shared" si="234"/>
        <v>7599.5805148492036</v>
      </c>
      <c r="AR125" s="52">
        <f t="shared" si="235"/>
        <v>11551.598560596107</v>
      </c>
      <c r="AS125" s="52">
        <f t="shared" si="236"/>
        <v>14023.485329493473</v>
      </c>
      <c r="AT125" s="52">
        <f t="shared" si="237"/>
        <v>14360.6469886509</v>
      </c>
      <c r="AU125" s="53"/>
      <c r="CG125" s="28"/>
      <c r="CH125" s="28"/>
      <c r="CI125" s="28"/>
      <c r="CJ125" s="28"/>
      <c r="CK125" s="28"/>
      <c r="CM125" s="111">
        <v>5685.8055869853233</v>
      </c>
      <c r="CN125" s="62"/>
    </row>
    <row r="126" spans="1:92" x14ac:dyDescent="0.3">
      <c r="A126" s="29" t="s">
        <v>69</v>
      </c>
      <c r="B126" s="23"/>
      <c r="C126" s="23"/>
      <c r="D126" s="23"/>
      <c r="E126" s="23"/>
      <c r="F126" s="62">
        <f>'[1]Segments Analysis in USD'!F126*'[1]Historical Financials in USD'!G$8</f>
        <v>4779.6269245176536</v>
      </c>
      <c r="G126" s="62">
        <f>'[1]Segments Analysis in USD'!G126*'[1]Historical Financials in USD'!H$8</f>
        <v>4468.3689241556567</v>
      </c>
      <c r="H126" s="62">
        <f>'[1]Segments Analysis in USD'!H126*'[1]Historical Financials in USD'!I$8</f>
        <v>2297.6669609186815</v>
      </c>
      <c r="I126" s="62">
        <f>'[1]Segments Analysis in USD'!I126*'[1]Historical Financials in USD'!J$8</f>
        <v>4915.1023513036471</v>
      </c>
      <c r="J126" s="116">
        <f>'[1]Segments Analysis in USD'!J126*'[1]Historical Financials in USD'!K$8</f>
        <v>7493.9207755713142</v>
      </c>
      <c r="K126" s="147">
        <f t="shared" si="228"/>
        <v>7584.2029731325711</v>
      </c>
      <c r="L126" s="147">
        <f t="shared" si="229"/>
        <v>3038.3633980972559</v>
      </c>
      <c r="M126" s="62"/>
      <c r="N126" s="62"/>
      <c r="O126" s="62"/>
      <c r="P126" s="62"/>
      <c r="Q126" s="62">
        <v>1362.5180055128069</v>
      </c>
      <c r="R126" s="62">
        <v>1211.0451045034304</v>
      </c>
      <c r="S126" s="62">
        <v>1104.9035357762466</v>
      </c>
      <c r="T126" s="62">
        <v>1101.1602787251695</v>
      </c>
      <c r="U126" s="62">
        <v>1283.3130808152059</v>
      </c>
      <c r="V126" s="62">
        <v>1522.3152559642249</v>
      </c>
      <c r="W126" s="62">
        <v>867.62669883319313</v>
      </c>
      <c r="X126" s="62">
        <v>795.11388854303277</v>
      </c>
      <c r="Y126" s="62">
        <v>-237.01510312495745</v>
      </c>
      <c r="Z126" s="62">
        <v>753.61709545514134</v>
      </c>
      <c r="AA126" s="62">
        <v>684.96137705880085</v>
      </c>
      <c r="AB126" s="62">
        <v>1096.1035915296968</v>
      </c>
      <c r="AC126" s="62">
        <f>'[1]Segments Analysis in USD'!AC126*AC$142</f>
        <v>995.66565461959351</v>
      </c>
      <c r="AD126" s="62">
        <f>('[1]Segments Analysis in USD'!AC126+'[1]Segments Analysis in USD'!AD126)*AD$142-AC126</f>
        <v>638.20083318955324</v>
      </c>
      <c r="AE126" s="62">
        <f>('[1]Segments Analysis in USD'!AC126+'[1]Segments Analysis in USD'!AD126+'[1]Segments Analysis in USD'!AE126)*AE$142-AD126-AC126</f>
        <v>1529.228353670158</v>
      </c>
      <c r="AF126" s="62">
        <f t="shared" si="238"/>
        <v>1752.0075098243424</v>
      </c>
      <c r="AG126" s="62">
        <v>2297.9271143561991</v>
      </c>
      <c r="AH126" s="62">
        <v>1815.1610441104158</v>
      </c>
      <c r="AI126" s="62">
        <v>1719.1073048416138</v>
      </c>
      <c r="AJ126" s="62">
        <v>1661.7253122630855</v>
      </c>
      <c r="AK126" s="62">
        <v>80.013327145309916</v>
      </c>
      <c r="AL126" s="62">
        <v>808.91831084021749</v>
      </c>
      <c r="AM126" s="54">
        <v>487.70644784864299</v>
      </c>
      <c r="AN126" s="52">
        <f t="shared" si="231"/>
        <v>516.60199233018386</v>
      </c>
      <c r="AO126" s="52">
        <f t="shared" si="232"/>
        <v>1781.0649685884978</v>
      </c>
      <c r="AP126" s="52">
        <f t="shared" si="233"/>
        <v>1633.8664878091467</v>
      </c>
      <c r="AQ126" s="52">
        <f t="shared" si="234"/>
        <v>3281.2358634945003</v>
      </c>
      <c r="AR126" s="52">
        <f t="shared" si="235"/>
        <v>4113.0881584666149</v>
      </c>
      <c r="AS126" s="52">
        <f t="shared" si="236"/>
        <v>3380.8326171046992</v>
      </c>
      <c r="AT126" s="52">
        <f t="shared" si="237"/>
        <v>888.93163798552746</v>
      </c>
      <c r="AU126" s="53"/>
      <c r="CG126" s="28"/>
      <c r="CH126" s="28"/>
      <c r="CI126" s="28"/>
      <c r="CJ126" s="28"/>
      <c r="CK126" s="28"/>
      <c r="CM126" s="111">
        <v>487.70644784864294</v>
      </c>
      <c r="CN126" s="62"/>
    </row>
    <row r="127" spans="1:92" x14ac:dyDescent="0.3">
      <c r="A127" s="29" t="s">
        <v>70</v>
      </c>
      <c r="B127" s="23"/>
      <c r="C127" s="23"/>
      <c r="D127" s="23"/>
      <c r="E127" s="23"/>
      <c r="F127" s="62">
        <f>'[1]Segments Analysis in USD'!F127*'[1]Historical Financials in USD'!G$8</f>
        <v>1257.0661943832449</v>
      </c>
      <c r="G127" s="62">
        <f>'[1]Segments Analysis in USD'!G127*'[1]Historical Financials in USD'!H$8</f>
        <v>1524.7027042974385</v>
      </c>
      <c r="H127" s="62">
        <f>'[1]Segments Analysis in USD'!H127*'[1]Historical Financials in USD'!I$8</f>
        <v>3812.5824528811568</v>
      </c>
      <c r="I127" s="62">
        <f>'[1]Segments Analysis in USD'!I127*'[1]Historical Financials in USD'!J$8</f>
        <v>7770.3680303953306</v>
      </c>
      <c r="J127" s="116">
        <f>'[1]Segments Analysis in USD'!J127*'[1]Historical Financials in USD'!K$8</f>
        <v>5117.8098053195272</v>
      </c>
      <c r="K127" s="147">
        <f t="shared" si="228"/>
        <v>5544.6470765549393</v>
      </c>
      <c r="L127" s="147">
        <f t="shared" si="229"/>
        <v>1942.7497376765559</v>
      </c>
      <c r="M127" s="62"/>
      <c r="N127" s="62"/>
      <c r="O127" s="62"/>
      <c r="P127" s="62"/>
      <c r="Q127" s="62">
        <v>235.0332007337048</v>
      </c>
      <c r="R127" s="62">
        <v>371.02405247296008</v>
      </c>
      <c r="S127" s="62">
        <v>359.75530306716871</v>
      </c>
      <c r="T127" s="62">
        <v>291.25363810941133</v>
      </c>
      <c r="U127" s="62">
        <v>388.0200697535185</v>
      </c>
      <c r="V127" s="62">
        <v>547.40213435541682</v>
      </c>
      <c r="W127" s="62">
        <v>327.55494131420193</v>
      </c>
      <c r="X127" s="62">
        <v>261.72555887430121</v>
      </c>
      <c r="Y127" s="62">
        <v>577.70447565702671</v>
      </c>
      <c r="Z127" s="62">
        <v>1208.4624243108315</v>
      </c>
      <c r="AA127" s="62">
        <v>972.41259377254846</v>
      </c>
      <c r="AB127" s="62">
        <v>1054.0029591407501</v>
      </c>
      <c r="AC127" s="62">
        <f>'[1]Segments Analysis in USD'!AC127*AC$142</f>
        <v>1900.5400144376872</v>
      </c>
      <c r="AD127" s="62">
        <f>('[1]Segments Analysis in USD'!AC127+'[1]Segments Analysis in USD'!AD127)*AD$142-AC127</f>
        <v>2215.2947980931867</v>
      </c>
      <c r="AE127" s="62">
        <f>('[1]Segments Analysis in USD'!AC127+'[1]Segments Analysis in USD'!AD127+'[1]Segments Analysis in USD'!AE127)*AE$142-AD127-AC127</f>
        <v>2480.7241470565896</v>
      </c>
      <c r="AF127" s="62">
        <f t="shared" si="238"/>
        <v>1173.8090708078671</v>
      </c>
      <c r="AG127" s="62">
        <v>1521.3165133228069</v>
      </c>
      <c r="AH127" s="62">
        <v>1403.2773172575414</v>
      </c>
      <c r="AI127" s="62">
        <v>1446.2441751667236</v>
      </c>
      <c r="AJ127" s="62">
        <v>746.97179957245498</v>
      </c>
      <c r="AK127" s="62">
        <v>614.82382988969846</v>
      </c>
      <c r="AL127" s="62">
        <v>88.29191294947293</v>
      </c>
      <c r="AM127" s="54">
        <v>492.66219526492944</v>
      </c>
      <c r="AN127" s="52">
        <f t="shared" si="231"/>
        <v>1786.1668999678582</v>
      </c>
      <c r="AO127" s="52">
        <f t="shared" si="232"/>
        <v>2026.4155529132986</v>
      </c>
      <c r="AP127" s="52">
        <f t="shared" si="233"/>
        <v>4115.8348125308739</v>
      </c>
      <c r="AQ127" s="52">
        <f t="shared" si="234"/>
        <v>3654.5332178644567</v>
      </c>
      <c r="AR127" s="52">
        <f t="shared" si="235"/>
        <v>2924.5938305803484</v>
      </c>
      <c r="AS127" s="52">
        <f t="shared" si="236"/>
        <v>2193.2159747391788</v>
      </c>
      <c r="AT127" s="52">
        <f t="shared" si="237"/>
        <v>703.11574283917139</v>
      </c>
      <c r="AU127" s="53"/>
      <c r="CG127" s="28"/>
      <c r="CH127" s="28"/>
      <c r="CI127" s="28"/>
      <c r="CJ127" s="28"/>
      <c r="CK127" s="28"/>
      <c r="CM127" s="111">
        <v>492.66219526492966</v>
      </c>
      <c r="CN127" s="62"/>
    </row>
    <row r="128" spans="1:92" x14ac:dyDescent="0.3">
      <c r="A128" s="29" t="s">
        <v>71</v>
      </c>
      <c r="B128" s="23"/>
      <c r="C128" s="23"/>
      <c r="D128" s="23"/>
      <c r="E128" s="23"/>
      <c r="F128" s="62">
        <f>'[1]Segments Analysis in USD'!F128*'[1]Historical Financials in USD'!G$8</f>
        <v>857.7730889052159</v>
      </c>
      <c r="G128" s="62">
        <f>'[1]Segments Analysis in USD'!G128*'[1]Historical Financials in USD'!H$8</f>
        <v>829.53399685220222</v>
      </c>
      <c r="H128" s="62">
        <f>'[1]Segments Analysis in USD'!H128*'[1]Historical Financials in USD'!I$8</f>
        <v>1018.6019542849687</v>
      </c>
      <c r="I128" s="62">
        <f>'[1]Segments Analysis in USD'!I128*'[1]Historical Financials in USD'!J$8</f>
        <v>1253.5556708098929</v>
      </c>
      <c r="J128" s="116">
        <f>'[1]Segments Analysis in USD'!J128*'[1]Historical Financials in USD'!K$8</f>
        <v>1540.5736241282798</v>
      </c>
      <c r="K128" s="147">
        <f t="shared" si="228"/>
        <v>1449.0507708215209</v>
      </c>
      <c r="L128" s="147">
        <f t="shared" si="229"/>
        <v>2079.2774062575409</v>
      </c>
      <c r="M128" s="62"/>
      <c r="N128" s="62"/>
      <c r="O128" s="62"/>
      <c r="P128" s="62"/>
      <c r="Q128" s="62">
        <v>298.42097725438003</v>
      </c>
      <c r="R128" s="62">
        <v>205.68432803115326</v>
      </c>
      <c r="S128" s="62">
        <v>171.59267179185883</v>
      </c>
      <c r="T128" s="62">
        <v>182.07511182782378</v>
      </c>
      <c r="U128" s="62">
        <v>164.48367686186629</v>
      </c>
      <c r="V128" s="62">
        <v>212.16546300071872</v>
      </c>
      <c r="W128" s="62">
        <v>245.68044664308013</v>
      </c>
      <c r="X128" s="62">
        <v>207.20441034653709</v>
      </c>
      <c r="Y128" s="62">
        <v>222.01902490072197</v>
      </c>
      <c r="Z128" s="62">
        <v>292.7279914062708</v>
      </c>
      <c r="AA128" s="62">
        <v>260.729456159655</v>
      </c>
      <c r="AB128" s="62">
        <v>243.12548181832085</v>
      </c>
      <c r="AC128" s="62">
        <f>'[1]Segments Analysis in USD'!AC128*AC$142</f>
        <v>275.80634296967753</v>
      </c>
      <c r="AD128" s="62">
        <f>('[1]Segments Analysis in USD'!AC128+'[1]Segments Analysis in USD'!AD128)*AD$142-AC128</f>
        <v>308.76667521897127</v>
      </c>
      <c r="AE128" s="62">
        <f>('[1]Segments Analysis in USD'!AC128+'[1]Segments Analysis in USD'!AD128+'[1]Segments Analysis in USD'!AE128)*AE$142-AD128-AC128</f>
        <v>335.37708462963315</v>
      </c>
      <c r="AF128" s="62">
        <f t="shared" si="238"/>
        <v>333.605567991611</v>
      </c>
      <c r="AG128" s="62">
        <v>335.9145385579734</v>
      </c>
      <c r="AH128" s="62">
        <v>422.95935692508476</v>
      </c>
      <c r="AI128" s="62">
        <v>356.571307346852</v>
      </c>
      <c r="AJ128" s="62">
        <v>425.12842129836963</v>
      </c>
      <c r="AK128" s="62">
        <v>519.90701578294954</v>
      </c>
      <c r="AL128" s="62">
        <v>598.40989381151769</v>
      </c>
      <c r="AM128" s="54">
        <v>535.83207536470411</v>
      </c>
      <c r="AN128" s="52">
        <f t="shared" si="231"/>
        <v>514.7470163069928</v>
      </c>
      <c r="AO128" s="52">
        <f t="shared" si="232"/>
        <v>503.85493797797585</v>
      </c>
      <c r="AP128" s="52">
        <f t="shared" si="233"/>
        <v>584.5730181886488</v>
      </c>
      <c r="AQ128" s="52">
        <f t="shared" si="234"/>
        <v>668.98265262124414</v>
      </c>
      <c r="AR128" s="52">
        <f t="shared" si="235"/>
        <v>758.87389548305816</v>
      </c>
      <c r="AS128" s="52">
        <f t="shared" si="236"/>
        <v>781.69972864522163</v>
      </c>
      <c r="AT128" s="52">
        <f t="shared" si="237"/>
        <v>1118.3169095944672</v>
      </c>
      <c r="AU128" s="53"/>
      <c r="CG128" s="28"/>
      <c r="CH128" s="28"/>
      <c r="CI128" s="28"/>
      <c r="CJ128" s="28"/>
      <c r="CK128" s="28"/>
      <c r="CM128" s="111">
        <v>535.83207536470411</v>
      </c>
      <c r="CN128" s="62"/>
    </row>
    <row r="129" spans="1:92" x14ac:dyDescent="0.3">
      <c r="A129" s="29" t="s">
        <v>72</v>
      </c>
      <c r="B129" s="23"/>
      <c r="C129" s="23"/>
      <c r="D129" s="23"/>
      <c r="E129" s="23"/>
      <c r="F129" s="62">
        <f>'[1]Segments Analysis in USD'!F129*'[1]Historical Financials in USD'!G$8</f>
        <v>3446.574640416537</v>
      </c>
      <c r="G129" s="62">
        <f>'[1]Segments Analysis in USD'!G129*'[1]Historical Financials in USD'!H$8</f>
        <v>5675.433178897516</v>
      </c>
      <c r="H129" s="62">
        <f>'[1]Segments Analysis in USD'!H129*'[1]Historical Financials in USD'!I$8</f>
        <v>6219.2626825091647</v>
      </c>
      <c r="I129" s="62">
        <f>'[1]Segments Analysis in USD'!I129*'[1]Historical Financials in USD'!J$8</f>
        <v>6133.615377081509</v>
      </c>
      <c r="J129" s="116">
        <f>'[1]Segments Analysis in USD'!J129*'[1]Historical Financials in USD'!K$8</f>
        <v>6831.1562681221658</v>
      </c>
      <c r="K129" s="147">
        <f>SUM(AF129:AI129)</f>
        <v>6286.2149415637869</v>
      </c>
      <c r="L129" s="147">
        <f t="shared" si="229"/>
        <v>7711.83239261775</v>
      </c>
      <c r="M129" s="62"/>
      <c r="N129" s="62"/>
      <c r="O129" s="62"/>
      <c r="P129" s="62"/>
      <c r="Q129" s="62">
        <v>839.77143019248274</v>
      </c>
      <c r="R129" s="62">
        <v>878.92548932724685</v>
      </c>
      <c r="S129" s="62">
        <v>633.1583219306724</v>
      </c>
      <c r="T129" s="62">
        <v>1094.719398966135</v>
      </c>
      <c r="U129" s="62">
        <v>1300.2031877993095</v>
      </c>
      <c r="V129" s="62">
        <v>1355.5496922220391</v>
      </c>
      <c r="W129" s="62">
        <v>1457.7286485935774</v>
      </c>
      <c r="X129" s="62">
        <v>1561.95165028259</v>
      </c>
      <c r="Y129" s="62">
        <v>1598.8686505771338</v>
      </c>
      <c r="Z129" s="62">
        <v>1676.7357582422833</v>
      </c>
      <c r="AA129" s="62">
        <v>1570.8419557345937</v>
      </c>
      <c r="AB129" s="62">
        <v>1372.8163179551539</v>
      </c>
      <c r="AC129" s="62">
        <f>'[1]Segments Analysis in USD'!AC129*AC$142</f>
        <v>1355.5555308863609</v>
      </c>
      <c r="AD129" s="62">
        <f>('[1]Segments Analysis in USD'!AC129+'[1]Segments Analysis in USD'!AD129)*AD$142-AC129</f>
        <v>1721.2590794158664</v>
      </c>
      <c r="AE129" s="62">
        <f>('[1]Segments Analysis in USD'!AC129+'[1]Segments Analysis in USD'!AD129+'[1]Segments Analysis in USD'!AE129)*AE$142-AD129-AC129</f>
        <v>1503.4056757766602</v>
      </c>
      <c r="AF129" s="62">
        <f t="shared" si="238"/>
        <v>1553.3950910026215</v>
      </c>
      <c r="AG129" s="62">
        <v>1532.0066964147652</v>
      </c>
      <c r="AH129" s="62">
        <v>1579.2307822277337</v>
      </c>
      <c r="AI129" s="62">
        <v>1621.5823719186667</v>
      </c>
      <c r="AJ129" s="62">
        <v>2098.3364175610004</v>
      </c>
      <c r="AK129" s="62">
        <v>2191.8357958812221</v>
      </c>
      <c r="AL129" s="62">
        <v>1878.8457417182583</v>
      </c>
      <c r="AM129" s="54">
        <v>1542.8144374572694</v>
      </c>
      <c r="AN129" s="52">
        <f t="shared" si="231"/>
        <v>3275.6044088194171</v>
      </c>
      <c r="AO129" s="52">
        <f t="shared" si="232"/>
        <v>2943.6582736897476</v>
      </c>
      <c r="AP129" s="52">
        <f t="shared" si="233"/>
        <v>3076.8146103022273</v>
      </c>
      <c r="AQ129" s="52">
        <f t="shared" si="234"/>
        <v>3056.8007667792817</v>
      </c>
      <c r="AR129" s="52">
        <f t="shared" si="235"/>
        <v>3111.2374786424989</v>
      </c>
      <c r="AS129" s="52">
        <f t="shared" si="236"/>
        <v>3719.9187894796669</v>
      </c>
      <c r="AT129" s="52">
        <f t="shared" si="237"/>
        <v>4070.6815375994802</v>
      </c>
      <c r="AU129" s="53"/>
      <c r="CG129" s="28"/>
      <c r="CH129" s="28"/>
      <c r="CI129" s="28"/>
      <c r="CJ129" s="28"/>
      <c r="CK129" s="28"/>
      <c r="CM129" s="111">
        <v>1457.5935290538303</v>
      </c>
      <c r="CN129" s="62"/>
    </row>
    <row r="130" spans="1:92" x14ac:dyDescent="0.3">
      <c r="A130" s="29" t="s">
        <v>49</v>
      </c>
      <c r="B130" s="23"/>
      <c r="C130" s="23"/>
      <c r="D130" s="23"/>
      <c r="E130" s="23"/>
      <c r="F130" s="52">
        <f>'[1]Segments Analysis in USD'!F130*'[1]Historical Financials in USD'!G$8</f>
        <v>-200.64082390809421</v>
      </c>
      <c r="G130" s="52">
        <f>'[1]Segments Analysis in USD'!G130*'[1]Historical Financials in USD'!H$8</f>
        <v>48.282754061729939</v>
      </c>
      <c r="H130" s="52">
        <f>'[1]Segments Analysis in USD'!H130*'[1]Historical Financials in USD'!I$8</f>
        <v>452.21739964835513</v>
      </c>
      <c r="I130" s="52">
        <f>'[1]Segments Analysis in USD'!I130*'[1]Historical Financials in USD'!J$8</f>
        <v>-58.299608803819844</v>
      </c>
      <c r="J130" s="83">
        <f>'[1]Segments Analysis in USD'!J130*'[1]Historical Financials in USD'!K$8</f>
        <v>30.542068955070011</v>
      </c>
      <c r="K130" s="147">
        <f>SUM(AF130:AI130)</f>
        <v>4.4600810725502527</v>
      </c>
      <c r="L130" s="147">
        <f t="shared" si="229"/>
        <v>-380.99733985550927</v>
      </c>
      <c r="M130" s="52"/>
      <c r="N130" s="52"/>
      <c r="O130" s="52"/>
      <c r="P130" s="52"/>
      <c r="Q130" s="52">
        <v>-41.581003090588837</v>
      </c>
      <c r="R130" s="52">
        <v>-62.378983854487188</v>
      </c>
      <c r="S130" s="52">
        <v>-18.342470182568192</v>
      </c>
      <c r="T130" s="52">
        <v>-78.338366780449988</v>
      </c>
      <c r="U130" s="52">
        <v>-194.54796752869771</v>
      </c>
      <c r="V130" s="52">
        <v>122.77089280277571</v>
      </c>
      <c r="W130" s="52">
        <v>132.53406166165044</v>
      </c>
      <c r="X130" s="52">
        <v>-12.474232873998496</v>
      </c>
      <c r="Y130" s="52">
        <v>27.95408200988199</v>
      </c>
      <c r="Z130" s="52">
        <v>-6.5710882174560297</v>
      </c>
      <c r="AA130" s="52">
        <v>179.02272555610409</v>
      </c>
      <c r="AB130" s="52">
        <v>251.81168029982507</v>
      </c>
      <c r="AC130" s="52">
        <f>'[1]Segments Analysis in USD'!AC130*AC$142</f>
        <v>-17.077484709121983</v>
      </c>
      <c r="AD130" s="52">
        <f>('[1]Segments Analysis in USD'!AC130+'[1]Segments Analysis in USD'!AD130)*AD$142-AC130</f>
        <v>12.593648930712042</v>
      </c>
      <c r="AE130" s="52">
        <f>('[1]Segments Analysis in USD'!AC130+'[1]Segments Analysis in USD'!AD130+'[1]Segments Analysis in USD'!AE130)*AE$142-AD130-AC130</f>
        <v>83.045545997040023</v>
      </c>
      <c r="AF130" s="52">
        <f t="shared" si="238"/>
        <v>-136.86131902244992</v>
      </c>
      <c r="AG130" s="52">
        <v>133.82920410615299</v>
      </c>
      <c r="AH130" s="52">
        <v>90.947360802280912</v>
      </c>
      <c r="AI130" s="52">
        <v>-83.455164813433726</v>
      </c>
      <c r="AJ130" s="52">
        <v>-110.77933113993016</v>
      </c>
      <c r="AK130" s="52">
        <v>129.20054457485281</v>
      </c>
      <c r="AL130" s="52">
        <v>-247.60039811871926</v>
      </c>
      <c r="AM130" s="68">
        <v>-151.81815517171262</v>
      </c>
      <c r="AN130" s="52">
        <f t="shared" si="231"/>
        <v>21.38299379242596</v>
      </c>
      <c r="AO130" s="52">
        <f t="shared" si="232"/>
        <v>430.83440585592916</v>
      </c>
      <c r="AP130" s="52">
        <f t="shared" si="233"/>
        <v>-4.4838357784099401</v>
      </c>
      <c r="AQ130" s="52">
        <f t="shared" si="234"/>
        <v>-53.815773025409896</v>
      </c>
      <c r="AR130" s="52">
        <f t="shared" si="235"/>
        <v>224.7765649084339</v>
      </c>
      <c r="AS130" s="52">
        <f t="shared" si="236"/>
        <v>-194.23449595336388</v>
      </c>
      <c r="AT130" s="52">
        <f t="shared" si="237"/>
        <v>-118.39985354386644</v>
      </c>
      <c r="AU130" s="53"/>
      <c r="CG130" s="28"/>
      <c r="CH130" s="28"/>
      <c r="CI130" s="28"/>
      <c r="CJ130" s="28"/>
      <c r="CK130" s="28"/>
      <c r="CM130" s="111">
        <v>-151.81815517171259</v>
      </c>
      <c r="CN130" s="62"/>
    </row>
    <row r="131" spans="1:92" x14ac:dyDescent="0.3">
      <c r="A131" s="129"/>
      <c r="B131" s="23"/>
      <c r="C131" s="23"/>
      <c r="D131" s="23"/>
      <c r="E131" s="23"/>
      <c r="F131" s="70"/>
      <c r="G131" s="70">
        <f t="shared" ref="G131:L131" si="239">G28-G124</f>
        <v>-1.5092223147803452E-3</v>
      </c>
      <c r="H131" s="70">
        <f t="shared" si="239"/>
        <v>-3.9784886463166913E-2</v>
      </c>
      <c r="I131" s="70">
        <f t="shared" si="239"/>
        <v>1.9785946278716438E-3</v>
      </c>
      <c r="J131" s="117">
        <f t="shared" si="239"/>
        <v>1.228972541866824E-5</v>
      </c>
      <c r="K131" s="146">
        <f t="shared" si="239"/>
        <v>1.788899433449842E-3</v>
      </c>
      <c r="L131" s="146">
        <f t="shared" si="239"/>
        <v>1.3143719115760177E-5</v>
      </c>
      <c r="M131" s="118"/>
      <c r="N131" s="118"/>
      <c r="O131" s="118"/>
      <c r="P131" s="118"/>
      <c r="Q131" s="118">
        <v>-4.2115360481147945E-2</v>
      </c>
      <c r="R131" s="118">
        <v>-5.31477773511142E-2</v>
      </c>
      <c r="S131" s="118">
        <v>-0.35757929572173452</v>
      </c>
      <c r="T131" s="118">
        <v>-7.9819402528300998E-2</v>
      </c>
      <c r="U131" s="118">
        <v>1.1089808604083373E-3</v>
      </c>
      <c r="V131" s="118">
        <v>-3.491226362712041E-3</v>
      </c>
      <c r="W131" s="118">
        <v>3.6809784096476506E-3</v>
      </c>
      <c r="X131" s="118">
        <v>-2.8079552312192391E-3</v>
      </c>
      <c r="Y131" s="118">
        <v>-1.6815267690617475E-3</v>
      </c>
      <c r="Z131" s="118">
        <v>-3.3303639635050786E-2</v>
      </c>
      <c r="AA131" s="118">
        <v>-4.1284156213805545E-4</v>
      </c>
      <c r="AB131" s="118">
        <v>-4.3872314099644427E-3</v>
      </c>
      <c r="AC131" s="118">
        <f t="shared" ref="AC131:AF131" si="240">AC28-AC124</f>
        <v>-1.0318979135263362E-2</v>
      </c>
      <c r="AD131" s="118">
        <f t="shared" si="240"/>
        <v>9.5248390416600159E-3</v>
      </c>
      <c r="AE131" s="118">
        <f t="shared" si="240"/>
        <v>-8.8184212836495135E-4</v>
      </c>
      <c r="AF131" s="118">
        <f t="shared" si="240"/>
        <v>3.6545768525684252E-3</v>
      </c>
      <c r="AG131" s="118">
        <v>-1.103883590985788E-3</v>
      </c>
      <c r="AH131" s="118">
        <v>-7.6179319694347214E-4</v>
      </c>
      <c r="AI131" s="118">
        <v>-6.2937033362686634E-10</v>
      </c>
      <c r="AJ131" s="118">
        <v>1.3143719115760177E-5</v>
      </c>
      <c r="AK131" s="118">
        <v>-1.6305921417369973E-4</v>
      </c>
      <c r="AL131" s="118">
        <v>0</v>
      </c>
      <c r="AM131" s="121">
        <v>1.6305920871673152E-4</v>
      </c>
      <c r="AN131" s="118">
        <f t="shared" ref="AN131:AT131" si="241">AN28-AN124</f>
        <v>-3.4985166405022028E-2</v>
      </c>
      <c r="AO131" s="118">
        <f t="shared" si="241"/>
        <v>-4.8000729730119929E-3</v>
      </c>
      <c r="AP131" s="118">
        <f t="shared" si="241"/>
        <v>-7.9414009269385133E-4</v>
      </c>
      <c r="AQ131" s="118">
        <f t="shared" si="241"/>
        <v>2.7727347260224633E-3</v>
      </c>
      <c r="AR131" s="118">
        <f t="shared" si="241"/>
        <v>-1.8656767861102708E-3</v>
      </c>
      <c r="AS131" s="118">
        <f t="shared" si="241"/>
        <v>1.3143093383405358E-5</v>
      </c>
      <c r="AT131" s="118">
        <f t="shared" si="241"/>
        <v>0</v>
      </c>
      <c r="AU131" s="118"/>
      <c r="CM131" s="119">
        <f t="shared" ref="CM131" si="242">CM28-CM124</f>
        <v>0</v>
      </c>
      <c r="CN131" s="62"/>
    </row>
    <row r="132" spans="1:92" x14ac:dyDescent="0.3">
      <c r="A132" s="24" t="s">
        <v>50</v>
      </c>
      <c r="B132" s="23"/>
      <c r="C132" s="23"/>
      <c r="D132" s="23"/>
      <c r="E132" s="23"/>
      <c r="F132" s="62">
        <f>'[1]Segments Analysis in USD'!F132*'[1]Historical Financials in USD'!G$8</f>
        <v>243907.21766484791</v>
      </c>
      <c r="G132" s="62">
        <f>'[1]Segments Analysis in USD'!G132*'[1]Historical Financials in USD'!H$8</f>
        <v>234697.9067451939</v>
      </c>
      <c r="H132" s="62">
        <f>'[1]Segments Analysis in USD'!H132*'[1]Historical Financials in USD'!I$8</f>
        <v>254619.53900000002</v>
      </c>
      <c r="I132" s="62">
        <f>'[1]Segments Analysis in USD'!I132*'[1]Historical Financials in USD'!J$8</f>
        <v>286332.272</v>
      </c>
      <c r="J132" s="116">
        <f>'[1]Segments Analysis in USD'!J132*'[1]Historical Financials in USD'!K$8</f>
        <v>347170.9003483</v>
      </c>
      <c r="K132" s="147">
        <f>SUM(AF132:AI132)</f>
        <v>326151.65646522457</v>
      </c>
      <c r="L132" s="147">
        <f>SUM(AJ132:AM132)</f>
        <v>366619.75552141806</v>
      </c>
      <c r="M132" s="62"/>
      <c r="N132" s="62"/>
      <c r="O132" s="62"/>
      <c r="P132" s="62"/>
      <c r="Q132" s="62">
        <f t="shared" ref="Q132:AF132" si="243">SUM(Q133:Q138)</f>
        <v>61646.599671913951</v>
      </c>
      <c r="R132" s="62">
        <f t="shared" si="243"/>
        <v>64029.71677401317</v>
      </c>
      <c r="S132" s="62">
        <f t="shared" si="243"/>
        <v>63606.028426467368</v>
      </c>
      <c r="T132" s="62">
        <f t="shared" si="243"/>
        <v>54624.667427358378</v>
      </c>
      <c r="U132" s="62">
        <f t="shared" si="243"/>
        <v>53660.331258342972</v>
      </c>
      <c r="V132" s="62">
        <f t="shared" si="243"/>
        <v>61225.274612748872</v>
      </c>
      <c r="W132" s="62">
        <f t="shared" si="243"/>
        <v>62333.503119205518</v>
      </c>
      <c r="X132" s="62">
        <f t="shared" si="243"/>
        <v>57478.839216476685</v>
      </c>
      <c r="Y132" s="62">
        <f t="shared" si="243"/>
        <v>57164.231830578989</v>
      </c>
      <c r="Z132" s="62">
        <f t="shared" si="243"/>
        <v>66730.030342933387</v>
      </c>
      <c r="AA132" s="62">
        <f t="shared" si="243"/>
        <v>65435.835465422773</v>
      </c>
      <c r="AB132" s="62">
        <f t="shared" si="243"/>
        <v>65289.488059261392</v>
      </c>
      <c r="AC132" s="62">
        <f t="shared" si="243"/>
        <v>71650.374233779148</v>
      </c>
      <c r="AD132" s="62">
        <f t="shared" si="243"/>
        <v>71660.714981156401</v>
      </c>
      <c r="AE132" s="62">
        <f t="shared" si="243"/>
        <v>72604.546626676471</v>
      </c>
      <c r="AF132" s="53">
        <f t="shared" si="243"/>
        <v>70416.636591936622</v>
      </c>
      <c r="AG132" s="53">
        <v>76143.351816232025</v>
      </c>
      <c r="AH132" s="62">
        <v>83590.939620689503</v>
      </c>
      <c r="AI132" s="62">
        <v>96000.728436366408</v>
      </c>
      <c r="AJ132" s="62">
        <v>91435.88043963573</v>
      </c>
      <c r="AK132" s="62">
        <v>95810.21144233791</v>
      </c>
      <c r="AL132" s="62">
        <v>92556.873101740537</v>
      </c>
      <c r="AM132" s="54">
        <v>86816.790537703913</v>
      </c>
      <c r="AN132" s="52">
        <f t="shared" ref="AN132:AN138" si="244">Y132+Z132</f>
        <v>123894.26217351237</v>
      </c>
      <c r="AO132" s="52">
        <f t="shared" ref="AO132:AO138" si="245">AA132+AB132</f>
        <v>130725.32352468417</v>
      </c>
      <c r="AP132" s="52">
        <f t="shared" ref="AP132:AP138" si="246">AC132+AD132</f>
        <v>143311.08921493555</v>
      </c>
      <c r="AQ132" s="52">
        <f t="shared" ref="AQ132:AQ138" si="247">AE132+AF132</f>
        <v>143021.18321861309</v>
      </c>
      <c r="AR132" s="52">
        <f t="shared" ref="AR132:AR138" si="248">AG132+AH132</f>
        <v>159734.29143692151</v>
      </c>
      <c r="AS132" s="52">
        <f t="shared" ref="AS132:AS138" si="249">AI132+AJ132</f>
        <v>187436.60887600214</v>
      </c>
      <c r="AT132" s="52">
        <f t="shared" ref="AT132:AT138" si="250">AK132+AL132</f>
        <v>188367.08454407845</v>
      </c>
      <c r="AU132" s="53"/>
      <c r="CG132" s="28"/>
      <c r="CH132" s="28"/>
      <c r="CI132" s="28"/>
      <c r="CJ132" s="28"/>
      <c r="CK132" s="28"/>
      <c r="CM132" s="111">
        <f>SUM(CM133:CM138)</f>
        <v>82066.032383946062</v>
      </c>
      <c r="CN132" s="62"/>
    </row>
    <row r="133" spans="1:92" x14ac:dyDescent="0.3">
      <c r="A133" s="29" t="s">
        <v>68</v>
      </c>
      <c r="B133" s="23"/>
      <c r="C133" s="23"/>
      <c r="D133" s="23"/>
      <c r="E133" s="23"/>
      <c r="F133" s="62">
        <f>'[1]Segments Analysis in USD'!F133*'[1]Historical Financials in USD'!G$8</f>
        <v>153544.94276351487</v>
      </c>
      <c r="G133" s="62">
        <f>'[1]Segments Analysis in USD'!G133*'[1]Historical Financials in USD'!H$8</f>
        <v>148489.74287783777</v>
      </c>
      <c r="H133" s="62">
        <f>'[1]Segments Analysis in USD'!H133*'[1]Historical Financials in USD'!I$8</f>
        <v>164312.98941192939</v>
      </c>
      <c r="I133" s="62">
        <f>'[1]Segments Analysis in USD'!I133*'[1]Historical Financials in USD'!J$8</f>
        <v>182079.3969641958</v>
      </c>
      <c r="J133" s="116">
        <f>'[1]Segments Analysis in USD'!J133*'[1]Historical Financials in USD'!K$8</f>
        <v>226128.47364638906</v>
      </c>
      <c r="K133" s="147">
        <f>SUM(AF133:AI133)</f>
        <v>208694.99915426958</v>
      </c>
      <c r="L133" s="147">
        <f>SUM(AJ133:AM133)</f>
        <v>247166.83557763378</v>
      </c>
      <c r="M133" s="62"/>
      <c r="N133" s="62"/>
      <c r="O133" s="62"/>
      <c r="P133" s="62"/>
      <c r="Q133" s="62">
        <f>'[1]Segments Analysis in USD'!Q133*Q$142</f>
        <v>40467.476048313329</v>
      </c>
      <c r="R133" s="62">
        <f>('[1]Segments Analysis in USD'!Q133+'[1]Segments Analysis in USD'!R133)*R$142-Q133</f>
        <v>39814.791755939223</v>
      </c>
      <c r="S133" s="62">
        <f>('[1]Segments Analysis in USD'!Q133+'[1]Segments Analysis in USD'!R133+'[1]Segments Analysis in USD'!S133)*S$142-R133-Q133</f>
        <v>40299.458273236669</v>
      </c>
      <c r="T133" s="62">
        <f t="shared" ref="T133:T138" si="251">F133-(Q133+R133+S133)</f>
        <v>32963.216686025655</v>
      </c>
      <c r="U133" s="62">
        <f>'[1]Segments Analysis in USD'!U133*U$142</f>
        <v>33111.882448552649</v>
      </c>
      <c r="V133" s="62">
        <f>('[1]Segments Analysis in USD'!U133+'[1]Segments Analysis in USD'!V133)*V$142-U133</f>
        <v>38726.112001494454</v>
      </c>
      <c r="W133" s="62">
        <f>('[1]Segments Analysis in USD'!U133+'[1]Segments Analysis in USD'!V133+'[1]Segments Analysis in USD'!W133)*W$142-V133-U133</f>
        <v>40428.853804200822</v>
      </c>
      <c r="X133" s="62">
        <f t="shared" ref="X133:X138" si="252">G133-(U133+V133+W133)</f>
        <v>36222.894623589847</v>
      </c>
      <c r="Y133" s="62">
        <f>'[1]Segments Analysis in USD'!Y133*Y$142</f>
        <v>36098.406637582935</v>
      </c>
      <c r="Z133" s="62">
        <f>('[1]Segments Analysis in USD'!Y133+'[1]Segments Analysis in USD'!Z133)*Z$142-Y133</f>
        <v>43469.395737748324</v>
      </c>
      <c r="AA133" s="62">
        <f>('[1]Segments Analysis in USD'!Y133+'[1]Segments Analysis in USD'!Z133+'[1]Segments Analysis in USD'!AA133)*AA$142-Z133-Y133</f>
        <v>42832.914697653781</v>
      </c>
      <c r="AB133" s="62">
        <f t="shared" ref="AB133:AB138" si="253">H133-(Y133+Z133+AA133)</f>
        <v>41912.272338944342</v>
      </c>
      <c r="AC133" s="62">
        <f>'[1]Segments Analysis in USD'!AC133*AC$142</f>
        <v>45852.51987024142</v>
      </c>
      <c r="AD133" s="62">
        <f>('[1]Segments Analysis in USD'!AC133+'[1]Segments Analysis in USD'!AD133)*AD$142-AC133</f>
        <v>46739.771377499754</v>
      </c>
      <c r="AE133" s="62">
        <f>('[1]Segments Analysis in USD'!AC133+'[1]Segments Analysis in USD'!AD133+'[1]Segments Analysis in USD'!AE133)*AE$142-AD133-AC133</f>
        <v>46121.008737143362</v>
      </c>
      <c r="AF133" s="53">
        <f t="shared" ref="AF133:AF138" si="254">I133-(AC133+AD133+AE133)</f>
        <v>43366.09697931126</v>
      </c>
      <c r="AG133" s="53">
        <v>47190.406389599404</v>
      </c>
      <c r="AH133" s="62">
        <v>54208.380727100637</v>
      </c>
      <c r="AI133" s="62">
        <v>63930.115058258278</v>
      </c>
      <c r="AJ133" s="62">
        <v>60799.57147143074</v>
      </c>
      <c r="AK133" s="62">
        <v>66466.092505256645</v>
      </c>
      <c r="AL133" s="62">
        <v>64009.73043513525</v>
      </c>
      <c r="AM133" s="54">
        <v>55891.441165811149</v>
      </c>
      <c r="AN133" s="52">
        <f t="shared" si="244"/>
        <v>79567.802375331259</v>
      </c>
      <c r="AO133" s="52">
        <f t="shared" si="245"/>
        <v>84745.18703659813</v>
      </c>
      <c r="AP133" s="52">
        <f t="shared" si="246"/>
        <v>92592.291247741174</v>
      </c>
      <c r="AQ133" s="52">
        <f t="shared" si="247"/>
        <v>89487.105716454622</v>
      </c>
      <c r="AR133" s="52">
        <f t="shared" si="248"/>
        <v>101398.78711670004</v>
      </c>
      <c r="AS133" s="52">
        <f t="shared" si="249"/>
        <v>124729.68652968902</v>
      </c>
      <c r="AT133" s="52">
        <f t="shared" si="250"/>
        <v>130475.8229403919</v>
      </c>
      <c r="AU133" s="53"/>
      <c r="CG133" s="28"/>
      <c r="CH133" s="28"/>
      <c r="CI133" s="28"/>
      <c r="CJ133" s="28"/>
      <c r="CK133" s="28"/>
      <c r="CM133" s="111">
        <v>55891.441165811149</v>
      </c>
      <c r="CN133" s="62"/>
    </row>
    <row r="134" spans="1:92" x14ac:dyDescent="0.3">
      <c r="A134" s="29" t="s">
        <v>69</v>
      </c>
      <c r="B134" s="23"/>
      <c r="C134" s="23"/>
      <c r="D134" s="23"/>
      <c r="E134" s="23"/>
      <c r="F134" s="62">
        <f>'[1]Segments Analysis in USD'!F134*'[1]Historical Financials in USD'!G$8</f>
        <v>19701.300644166684</v>
      </c>
      <c r="G134" s="62">
        <f>'[1]Segments Analysis in USD'!G134*'[1]Historical Financials in USD'!H$8</f>
        <v>14067.6291304758</v>
      </c>
      <c r="H134" s="62">
        <f>'[1]Segments Analysis in USD'!H134*'[1]Historical Financials in USD'!I$8</f>
        <v>10987.535862747372</v>
      </c>
      <c r="I134" s="62">
        <f>'[1]Segments Analysis in USD'!I134*'[1]Historical Financials in USD'!J$8</f>
        <v>14331.760641491999</v>
      </c>
      <c r="J134" s="116">
        <f>'[1]Segments Analysis in USD'!J134*'[1]Historical Financials in USD'!K$8</f>
        <v>14594.984560917961</v>
      </c>
      <c r="K134" s="147">
        <f t="shared" ref="K134:K138" si="255">SUM(AF134:AI134)</f>
        <v>15306.850604120791</v>
      </c>
      <c r="L134" s="147">
        <f t="shared" ref="L134:L138" si="256">SUM(AJ134:AM134)</f>
        <v>9774.6044603976698</v>
      </c>
      <c r="M134" s="62"/>
      <c r="N134" s="62"/>
      <c r="O134" s="62"/>
      <c r="P134" s="62"/>
      <c r="Q134" s="62">
        <f>'[1]Segments Analysis in USD'!Q134*Q$142</f>
        <v>4927.7378791791516</v>
      </c>
      <c r="R134" s="62">
        <f>('[1]Segments Analysis in USD'!Q134+'[1]Segments Analysis in USD'!R134)*R$142-Q134</f>
        <v>4942.2001094799061</v>
      </c>
      <c r="S134" s="62">
        <f>('[1]Segments Analysis in USD'!Q134+'[1]Segments Analysis in USD'!R134+'[1]Segments Analysis in USD'!S134)*S$142-R134-Q134</f>
        <v>5233.3356235949477</v>
      </c>
      <c r="T134" s="62">
        <f t="shared" si="251"/>
        <v>4598.0270319126794</v>
      </c>
      <c r="U134" s="62">
        <f>'[1]Segments Analysis in USD'!U134*U$142</f>
        <v>3725.6975707406868</v>
      </c>
      <c r="V134" s="62">
        <f>('[1]Segments Analysis in USD'!U134+'[1]Segments Analysis in USD'!V134)*V$142-U134</f>
        <v>4318.3191814278725</v>
      </c>
      <c r="W134" s="62">
        <f>('[1]Segments Analysis in USD'!U134+'[1]Segments Analysis in USD'!V134+'[1]Segments Analysis in USD'!W134)*W$142-V134-U134</f>
        <v>3282.6927535116215</v>
      </c>
      <c r="X134" s="62">
        <f t="shared" si="252"/>
        <v>2740.9196247956188</v>
      </c>
      <c r="Y134" s="62">
        <f>'[1]Segments Analysis in USD'!Y134*Y$142</f>
        <v>2032.6850150299399</v>
      </c>
      <c r="Z134" s="62">
        <f>('[1]Segments Analysis in USD'!Y134+'[1]Segments Analysis in USD'!Z134)*Z$142-Y134</f>
        <v>2616.1996403274497</v>
      </c>
      <c r="AA134" s="62">
        <f>('[1]Segments Analysis in USD'!Y134+'[1]Segments Analysis in USD'!Z134+'[1]Segments Analysis in USD'!AA134)*AA$142-Z134-Y134</f>
        <v>3010.2968458600208</v>
      </c>
      <c r="AB134" s="62">
        <f t="shared" si="253"/>
        <v>3328.3543615299623</v>
      </c>
      <c r="AC134" s="62">
        <f>'[1]Segments Analysis in USD'!AC134*AC$142</f>
        <v>3309.8007354626534</v>
      </c>
      <c r="AD134" s="62">
        <f>('[1]Segments Analysis in USD'!AC134+'[1]Segments Analysis in USD'!AD134)*AD$142-AC134</f>
        <v>2807.606606350867</v>
      </c>
      <c r="AE134" s="62">
        <f>('[1]Segments Analysis in USD'!AC134+'[1]Segments Analysis in USD'!AD134+'[1]Segments Analysis in USD'!AE134)*AE$142-AD134-AC134</f>
        <v>3995.4790112513792</v>
      </c>
      <c r="AF134" s="53">
        <f>I134-(AC134+AD134+AE134)</f>
        <v>4218.8742884270996</v>
      </c>
      <c r="AG134" s="53">
        <v>3900.9643109141698</v>
      </c>
      <c r="AH134" s="62">
        <v>3587.3206887762772</v>
      </c>
      <c r="AI134" s="62">
        <v>3599.6913160032445</v>
      </c>
      <c r="AJ134" s="62">
        <v>3507.0082452242696</v>
      </c>
      <c r="AK134" s="62">
        <v>2142.023420953371</v>
      </c>
      <c r="AL134" s="62">
        <v>1721.7426449778191</v>
      </c>
      <c r="AM134" s="54">
        <v>2403.8301492422115</v>
      </c>
      <c r="AN134" s="52">
        <f t="shared" si="244"/>
        <v>4648.8846553573894</v>
      </c>
      <c r="AO134" s="52">
        <f t="shared" si="245"/>
        <v>6338.651207389983</v>
      </c>
      <c r="AP134" s="52">
        <f t="shared" si="246"/>
        <v>6117.4073418135204</v>
      </c>
      <c r="AQ134" s="52">
        <f t="shared" si="247"/>
        <v>8214.3532996784779</v>
      </c>
      <c r="AR134" s="52">
        <f t="shared" si="248"/>
        <v>7488.284999690447</v>
      </c>
      <c r="AS134" s="52">
        <f t="shared" si="249"/>
        <v>7106.6995612275141</v>
      </c>
      <c r="AT134" s="52">
        <f t="shared" si="250"/>
        <v>3863.76606593119</v>
      </c>
      <c r="AU134" s="53"/>
      <c r="CG134" s="28"/>
      <c r="CH134" s="28"/>
      <c r="CI134" s="28"/>
      <c r="CJ134" s="28"/>
      <c r="CK134" s="28"/>
      <c r="CM134" s="111">
        <v>2403.830149242212</v>
      </c>
      <c r="CN134" s="62"/>
    </row>
    <row r="135" spans="1:92" x14ac:dyDescent="0.3">
      <c r="A135" s="29" t="s">
        <v>70</v>
      </c>
      <c r="B135" s="23"/>
      <c r="C135" s="23"/>
      <c r="D135" s="23"/>
      <c r="E135" s="23"/>
      <c r="F135" s="62">
        <f>'[1]Segments Analysis in USD'!F135*'[1]Historical Financials in USD'!G$8</f>
        <v>22293.455015108564</v>
      </c>
      <c r="G135" s="62">
        <f>'[1]Segments Analysis in USD'!G135*'[1]Historical Financials in USD'!H$8</f>
        <v>18061.374190102804</v>
      </c>
      <c r="H135" s="62">
        <f>'[1]Segments Analysis in USD'!H135*'[1]Historical Financials in USD'!I$8</f>
        <v>24995.558958639649</v>
      </c>
      <c r="I135" s="62">
        <f>'[1]Segments Analysis in USD'!I135*'[1]Historical Financials in USD'!J$8</f>
        <v>31131.273440423294</v>
      </c>
      <c r="J135" s="116">
        <f>'[1]Segments Analysis in USD'!J135*'[1]Historical Financials in USD'!K$8</f>
        <v>34299.980096375439</v>
      </c>
      <c r="K135" s="147">
        <f t="shared" si="255"/>
        <v>33735.564110244071</v>
      </c>
      <c r="L135" s="147">
        <f t="shared" si="256"/>
        <v>30588.085050836002</v>
      </c>
      <c r="M135" s="62"/>
      <c r="N135" s="62"/>
      <c r="O135" s="62"/>
      <c r="P135" s="62"/>
      <c r="Q135" s="62">
        <f>'[1]Segments Analysis in USD'!Q135*Q$142</f>
        <v>6080.420860994479</v>
      </c>
      <c r="R135" s="62">
        <f>('[1]Segments Analysis in USD'!Q135+'[1]Segments Analysis in USD'!R135)*R$142-Q135</f>
        <v>6502.0882214608255</v>
      </c>
      <c r="S135" s="62">
        <f>('[1]Segments Analysis in USD'!Q135+'[1]Segments Analysis in USD'!R135+'[1]Segments Analysis in USD'!S135)*S$142-R135-Q135</f>
        <v>5621.8217187209129</v>
      </c>
      <c r="T135" s="62">
        <f t="shared" si="251"/>
        <v>4089.1242139323476</v>
      </c>
      <c r="U135" s="62">
        <f>'[1]Segments Analysis in USD'!U135*U$142</f>
        <v>4310.9104647375898</v>
      </c>
      <c r="V135" s="62">
        <f>('[1]Segments Analysis in USD'!U135+'[1]Segments Analysis in USD'!V135)*V$142-U135</f>
        <v>4797.6370360129131</v>
      </c>
      <c r="W135" s="62">
        <f>('[1]Segments Analysis in USD'!U135+'[1]Segments Analysis in USD'!V135+'[1]Segments Analysis in USD'!W135)*W$142-V135-U135</f>
        <v>4799.6464863846668</v>
      </c>
      <c r="X135" s="62">
        <f t="shared" si="252"/>
        <v>4153.1802029676346</v>
      </c>
      <c r="Y135" s="62">
        <f>'[1]Segments Analysis in USD'!Y135*Y$142</f>
        <v>4582.5065099468247</v>
      </c>
      <c r="Z135" s="62">
        <f>('[1]Segments Analysis in USD'!Y135+'[1]Segments Analysis in USD'!Z135)*Z$142-Y135</f>
        <v>6769.3323287726998</v>
      </c>
      <c r="AA135" s="62">
        <f>('[1]Segments Analysis in USD'!Y135+'[1]Segments Analysis in USD'!Z135+'[1]Segments Analysis in USD'!AA135)*AA$142-Z135-Y135</f>
        <v>6772.9767774495358</v>
      </c>
      <c r="AB135" s="62">
        <f t="shared" si="253"/>
        <v>6870.7433424705887</v>
      </c>
      <c r="AC135" s="62">
        <f>'[1]Segments Analysis in USD'!AC135*AC$142</f>
        <v>8025.4774558441832</v>
      </c>
      <c r="AD135" s="62">
        <f>('[1]Segments Analysis in USD'!AC135+'[1]Segments Analysis in USD'!AD135)*AD$142-AC135</f>
        <v>8202.3763409235871</v>
      </c>
      <c r="AE135" s="62">
        <f>('[1]Segments Analysis in USD'!AC135+'[1]Segments Analysis in USD'!AD135+'[1]Segments Analysis in USD'!AE135)*AE$142-AD135-AC135</f>
        <v>7790.3164616607673</v>
      </c>
      <c r="AF135" s="53">
        <f>I135-(AC135+AD135+AE135)</f>
        <v>7113.1031819947566</v>
      </c>
      <c r="AG135" s="53">
        <v>8161.6135930807486</v>
      </c>
      <c r="AH135" s="62">
        <v>9137.4213339555918</v>
      </c>
      <c r="AI135" s="62">
        <v>9323.4260012129762</v>
      </c>
      <c r="AJ135" s="62">
        <v>7677.5191681261203</v>
      </c>
      <c r="AK135" s="62">
        <v>8503.2767666974214</v>
      </c>
      <c r="AL135" s="62">
        <v>7404.9748140431693</v>
      </c>
      <c r="AM135" s="54">
        <v>7002.3143019692907</v>
      </c>
      <c r="AN135" s="52">
        <f t="shared" si="244"/>
        <v>11351.838838719525</v>
      </c>
      <c r="AO135" s="52">
        <f t="shared" si="245"/>
        <v>13643.720119920124</v>
      </c>
      <c r="AP135" s="52">
        <f t="shared" si="246"/>
        <v>16227.853796767769</v>
      </c>
      <c r="AQ135" s="52">
        <f t="shared" si="247"/>
        <v>14903.419643655525</v>
      </c>
      <c r="AR135" s="52">
        <f t="shared" si="248"/>
        <v>17299.03492703634</v>
      </c>
      <c r="AS135" s="52">
        <f t="shared" si="249"/>
        <v>17000.945169339095</v>
      </c>
      <c r="AT135" s="52">
        <f t="shared" si="250"/>
        <v>15908.251580740591</v>
      </c>
      <c r="AU135" s="53"/>
      <c r="CG135" s="28"/>
      <c r="CH135" s="28"/>
      <c r="CI135" s="28"/>
      <c r="CJ135" s="28"/>
      <c r="CK135" s="28"/>
      <c r="CM135" s="111">
        <v>7002.3143019692889</v>
      </c>
      <c r="CN135" s="62"/>
    </row>
    <row r="136" spans="1:92" x14ac:dyDescent="0.3">
      <c r="A136" s="29" t="s">
        <v>71</v>
      </c>
      <c r="B136" s="23"/>
      <c r="C136" s="23"/>
      <c r="D136" s="23"/>
      <c r="E136" s="23"/>
      <c r="F136" s="62">
        <f>'[1]Segments Analysis in USD'!F136*'[1]Historical Financials in USD'!G$8</f>
        <v>5175.0055056407837</v>
      </c>
      <c r="G136" s="62">
        <f>'[1]Segments Analysis in USD'!G136*'[1]Historical Financials in USD'!H$8</f>
        <v>5103.9867498535223</v>
      </c>
      <c r="H136" s="62">
        <f>'[1]Segments Analysis in USD'!H136*'[1]Historical Financials in USD'!I$8</f>
        <v>5446.1351780917967</v>
      </c>
      <c r="I136" s="62">
        <f>'[1]Segments Analysis in USD'!I136*'[1]Historical Financials in USD'!J$8</f>
        <v>6167.8240412667028</v>
      </c>
      <c r="J136" s="116">
        <f>'[1]Segments Analysis in USD'!J136*'[1]Historical Financials in USD'!K$8</f>
        <v>8053.4353708793542</v>
      </c>
      <c r="K136" s="147">
        <f t="shared" si="255"/>
        <v>7123.4044736879105</v>
      </c>
      <c r="L136" s="147">
        <f t="shared" si="256"/>
        <v>10641.076399907348</v>
      </c>
      <c r="M136" s="62"/>
      <c r="N136" s="62"/>
      <c r="O136" s="62"/>
      <c r="P136" s="62"/>
      <c r="Q136" s="62">
        <f>'[1]Segments Analysis in USD'!Q136*Q$142</f>
        <v>1199.8907613777953</v>
      </c>
      <c r="R136" s="62">
        <f>('[1]Segments Analysis in USD'!Q136+'[1]Segments Analysis in USD'!R136)*R$142-Q136</f>
        <v>1397.0850393549706</v>
      </c>
      <c r="S136" s="62">
        <f>('[1]Segments Analysis in USD'!Q136+'[1]Segments Analysis in USD'!R136+'[1]Segments Analysis in USD'!S136)*S$142-R136-Q136</f>
        <v>1240.7783471909981</v>
      </c>
      <c r="T136" s="62">
        <f t="shared" si="251"/>
        <v>1337.2513577170193</v>
      </c>
      <c r="U136" s="62">
        <f>'[1]Segments Analysis in USD'!U136*U$142</f>
        <v>1211.6686554101798</v>
      </c>
      <c r="V136" s="62">
        <f>('[1]Segments Analysis in USD'!U136+'[1]Segments Analysis in USD'!V136)*V$142-U136</f>
        <v>1361.4518667984253</v>
      </c>
      <c r="W136" s="62">
        <f>('[1]Segments Analysis in USD'!U136+'[1]Segments Analysis in USD'!V136+'[1]Segments Analysis in USD'!W136)*W$142-V136-U136</f>
        <v>1284.6863102992174</v>
      </c>
      <c r="X136" s="62">
        <f t="shared" si="252"/>
        <v>1246.1799173456998</v>
      </c>
      <c r="Y136" s="62">
        <f>'[1]Segments Analysis in USD'!Y136*Y$142</f>
        <v>1250.8566481610524</v>
      </c>
      <c r="Z136" s="62">
        <f>('[1]Segments Analysis in USD'!Y136+'[1]Segments Analysis in USD'!Z136)*Z$142-Y136</f>
        <v>1555.2258492205656</v>
      </c>
      <c r="AA136" s="62">
        <f>('[1]Segments Analysis in USD'!Y136+'[1]Segments Analysis in USD'!Z136+'[1]Segments Analysis in USD'!AA136)*AA$142-Z136-Y136</f>
        <v>1353.655688617635</v>
      </c>
      <c r="AB136" s="62">
        <f t="shared" si="253"/>
        <v>1286.3969920925438</v>
      </c>
      <c r="AC136" s="62">
        <f>'[1]Segments Analysis in USD'!AC136*AC$142</f>
        <v>1447.4479089265774</v>
      </c>
      <c r="AD136" s="62">
        <f>('[1]Segments Analysis in USD'!AC136+'[1]Segments Analysis in USD'!AD136)*AD$142-AC136</f>
        <v>1589.3940323773377</v>
      </c>
      <c r="AE136" s="62">
        <f>('[1]Segments Analysis in USD'!AC136+'[1]Segments Analysis in USD'!AD136+'[1]Segments Analysis in USD'!AE136)*AE$142-AD136-AC136</f>
        <v>1516.3352744621648</v>
      </c>
      <c r="AF136" s="53">
        <f t="shared" si="254"/>
        <v>1614.646825500623</v>
      </c>
      <c r="AG136" s="53">
        <v>1634.6484880997809</v>
      </c>
      <c r="AH136" s="62">
        <v>1904.5752401648019</v>
      </c>
      <c r="AI136" s="62">
        <v>1969.5339199227046</v>
      </c>
      <c r="AJ136" s="62">
        <v>2544.6777226920667</v>
      </c>
      <c r="AK136" s="62">
        <v>2674.9929164361597</v>
      </c>
      <c r="AL136" s="62">
        <v>2995.5071421033822</v>
      </c>
      <c r="AM136" s="54">
        <v>2425.8986186757397</v>
      </c>
      <c r="AN136" s="52">
        <f t="shared" si="244"/>
        <v>2806.0824973816179</v>
      </c>
      <c r="AO136" s="52">
        <f t="shared" si="245"/>
        <v>2640.0526807101787</v>
      </c>
      <c r="AP136" s="52">
        <f t="shared" si="246"/>
        <v>3036.8419413039151</v>
      </c>
      <c r="AQ136" s="52">
        <f t="shared" si="247"/>
        <v>3130.9820999627877</v>
      </c>
      <c r="AR136" s="52">
        <f t="shared" si="248"/>
        <v>3539.2237282645829</v>
      </c>
      <c r="AS136" s="52">
        <f t="shared" si="249"/>
        <v>4514.2116426147713</v>
      </c>
      <c r="AT136" s="52">
        <f t="shared" si="250"/>
        <v>5670.5000585395419</v>
      </c>
      <c r="AU136" s="53"/>
      <c r="CG136" s="28"/>
      <c r="CH136" s="28"/>
      <c r="CI136" s="28"/>
      <c r="CJ136" s="28"/>
      <c r="CK136" s="28"/>
      <c r="CM136" s="111">
        <v>2425.8986186757411</v>
      </c>
      <c r="CN136" s="62"/>
    </row>
    <row r="137" spans="1:92" x14ac:dyDescent="0.3">
      <c r="A137" s="29" t="s">
        <v>72</v>
      </c>
      <c r="B137" s="23"/>
      <c r="C137" s="23"/>
      <c r="D137" s="23"/>
      <c r="E137" s="23"/>
      <c r="F137" s="62">
        <f>'[1]Segments Analysis in USD'!F137*'[1]Historical Financials in USD'!G$8</f>
        <v>60734.929831110581</v>
      </c>
      <c r="G137" s="62">
        <f>'[1]Segments Analysis in USD'!G137*'[1]Historical Financials in USD'!H$8</f>
        <v>63896.703276638516</v>
      </c>
      <c r="H137" s="62">
        <f>'[1]Segments Analysis in USD'!H137*'[1]Historical Financials in USD'!I$8</f>
        <v>64291.65843692491</v>
      </c>
      <c r="I137" s="62">
        <f>'[1]Segments Analysis in USD'!I137*'[1]Historical Financials in USD'!J$8</f>
        <v>71671.860811654464</v>
      </c>
      <c r="J137" s="116">
        <f>'[1]Segments Analysis in USD'!J137*'[1]Historical Financials in USD'!K$8</f>
        <v>88782.784646561035</v>
      </c>
      <c r="K137" s="147">
        <f t="shared" si="255"/>
        <v>83181.279605162767</v>
      </c>
      <c r="L137" s="147">
        <f t="shared" si="256"/>
        <v>100370.19097334964</v>
      </c>
      <c r="M137" s="62"/>
      <c r="N137" s="62"/>
      <c r="O137" s="62"/>
      <c r="P137" s="62"/>
      <c r="Q137" s="62">
        <f>'[1]Segments Analysis in USD'!Q137*Q$142</f>
        <v>13238.843856147376</v>
      </c>
      <c r="R137" s="62">
        <f>('[1]Segments Analysis in USD'!Q137+'[1]Segments Analysis in USD'!R137)*R$142-Q137</f>
        <v>15794.230547785768</v>
      </c>
      <c r="S137" s="62">
        <f>('[1]Segments Analysis in USD'!Q137+'[1]Segments Analysis in USD'!R137+'[1]Segments Analysis in USD'!S137)*S$142-R137-Q137</f>
        <v>15961.924971594772</v>
      </c>
      <c r="T137" s="62">
        <f t="shared" si="251"/>
        <v>15739.930455582667</v>
      </c>
      <c r="U137" s="62">
        <f>'[1]Segments Analysis in USD'!U137*U$142</f>
        <v>14614.554601769996</v>
      </c>
      <c r="V137" s="62">
        <f>('[1]Segments Analysis in USD'!U137+'[1]Segments Analysis in USD'!V137)*V$142-U137</f>
        <v>16367.560865406223</v>
      </c>
      <c r="W137" s="62">
        <f>('[1]Segments Analysis in USD'!U137+'[1]Segments Analysis in USD'!V137+'[1]Segments Analysis in USD'!W137)*W$142-V137-U137</f>
        <v>16395.56572473175</v>
      </c>
      <c r="X137" s="62">
        <f t="shared" si="252"/>
        <v>16519.022084730546</v>
      </c>
      <c r="Y137" s="62">
        <f>'[1]Segments Analysis in USD'!Y137*Y$142</f>
        <v>16417.750998777901</v>
      </c>
      <c r="Z137" s="62">
        <f>('[1]Segments Analysis in USD'!Y137+'[1]Segments Analysis in USD'!Z137)*Z$142-Y137</f>
        <v>16377.893992265108</v>
      </c>
      <c r="AA137" s="62">
        <f>('[1]Segments Analysis in USD'!Y137+'[1]Segments Analysis in USD'!Z137+'[1]Segments Analysis in USD'!AA137)*AA$142-Z137-Y137</f>
        <v>15438.944404809277</v>
      </c>
      <c r="AB137" s="62">
        <f t="shared" si="253"/>
        <v>16057.069041072624</v>
      </c>
      <c r="AC137" s="62">
        <f>'[1]Segments Analysis in USD'!AC137*AC$142</f>
        <v>17754.896006424668</v>
      </c>
      <c r="AD137" s="62">
        <f>('[1]Segments Analysis in USD'!AC137+'[1]Segments Analysis in USD'!AD137)*AD$142-AC137</f>
        <v>16861.990593153885</v>
      </c>
      <c r="AE137" s="62">
        <f>('[1]Segments Analysis in USD'!AC137+'[1]Segments Analysis in USD'!AD137+'[1]Segments Analysis in USD'!AE137)*AE$142-AD137-AC137</f>
        <v>18001.735238393547</v>
      </c>
      <c r="AF137" s="53">
        <f t="shared" si="254"/>
        <v>19053.238973682368</v>
      </c>
      <c r="AG137" s="53">
        <v>20375.780992423148</v>
      </c>
      <c r="AH137" s="62">
        <v>20254.055995535069</v>
      </c>
      <c r="AI137" s="62">
        <v>23498.203643522174</v>
      </c>
      <c r="AJ137" s="62">
        <v>24654.744015080643</v>
      </c>
      <c r="AK137" s="62">
        <v>24987.031369994307</v>
      </c>
      <c r="AL137" s="62">
        <v>24347.746564391637</v>
      </c>
      <c r="AM137" s="54">
        <v>26380.669023883063</v>
      </c>
      <c r="AN137" s="52">
        <f t="shared" si="244"/>
        <v>32795.644991043009</v>
      </c>
      <c r="AO137" s="52">
        <f t="shared" si="245"/>
        <v>31496.013445881901</v>
      </c>
      <c r="AP137" s="52">
        <f t="shared" si="246"/>
        <v>34616.886599578553</v>
      </c>
      <c r="AQ137" s="52">
        <f t="shared" si="247"/>
        <v>37054.974212075918</v>
      </c>
      <c r="AR137" s="52">
        <f t="shared" si="248"/>
        <v>40629.836987958217</v>
      </c>
      <c r="AS137" s="52">
        <f t="shared" si="249"/>
        <v>48152.947658602818</v>
      </c>
      <c r="AT137" s="52">
        <f t="shared" si="250"/>
        <v>49334.777934385944</v>
      </c>
      <c r="AU137" s="53"/>
      <c r="CG137" s="28"/>
      <c r="CH137" s="28"/>
      <c r="CI137" s="28"/>
      <c r="CJ137" s="28"/>
      <c r="CK137" s="28"/>
      <c r="CM137" s="109">
        <v>21629.91085877872</v>
      </c>
      <c r="CN137" s="62"/>
    </row>
    <row r="138" spans="1:92" x14ac:dyDescent="0.3">
      <c r="A138" s="29" t="s">
        <v>51</v>
      </c>
      <c r="B138" s="23"/>
      <c r="C138" s="23"/>
      <c r="D138" s="23"/>
      <c r="E138" s="23"/>
      <c r="F138" s="52">
        <f>'[1]Segments Analysis in USD'!F138*'[1]Historical Financials in USD'!G$8</f>
        <v>-17542.62145978861</v>
      </c>
      <c r="G138" s="52">
        <f>'[1]Segments Analysis in USD'!G138*'[1]Historical Financials in USD'!H$8</f>
        <v>-14921.488018134369</v>
      </c>
      <c r="H138" s="52">
        <f>'[1]Segments Analysis in USD'!H138*'[1]Historical Financials in USD'!I$8</f>
        <v>-15414.292150136562</v>
      </c>
      <c r="I138" s="52">
        <f>'[1]Segments Analysis in USD'!I138*'[1]Historical Financials in USD'!J$8</f>
        <v>-19049.84346548366</v>
      </c>
      <c r="J138" s="83">
        <f>'[1]Segments Analysis in USD'!J138*'[1]Historical Financials in USD'!K$8</f>
        <v>-24688.758008199176</v>
      </c>
      <c r="K138" s="147">
        <f t="shared" si="255"/>
        <v>-21890.441482260576</v>
      </c>
      <c r="L138" s="147">
        <f t="shared" si="256"/>
        <v>-31921.036940706348</v>
      </c>
      <c r="M138" s="52"/>
      <c r="N138" s="52"/>
      <c r="O138" s="52"/>
      <c r="P138" s="52"/>
      <c r="Q138" s="52">
        <f>'[1]Segments Analysis in USD'!Q138*Q$142</f>
        <v>-4267.7697340981676</v>
      </c>
      <c r="R138" s="52">
        <f>('[1]Segments Analysis in USD'!Q138+'[1]Segments Analysis in USD'!R138)*R$142-Q138</f>
        <v>-4420.6789000075232</v>
      </c>
      <c r="S138" s="52">
        <f>('[1]Segments Analysis in USD'!Q138+'[1]Segments Analysis in USD'!R138+'[1]Segments Analysis in USD'!S138)*S$142-R138-Q138</f>
        <v>-4751.2905078709309</v>
      </c>
      <c r="T138" s="52">
        <f t="shared" si="251"/>
        <v>-4102.8823178119892</v>
      </c>
      <c r="U138" s="52">
        <f>'[1]Segments Analysis in USD'!U138*U$142</f>
        <v>-3314.3824828681286</v>
      </c>
      <c r="V138" s="52">
        <f>('[1]Segments Analysis in USD'!U138+'[1]Segments Analysis in USD'!V138)*V$142-U138</f>
        <v>-4345.8063383910121</v>
      </c>
      <c r="W138" s="52">
        <f>('[1]Segments Analysis in USD'!U138+'[1]Segments Analysis in USD'!V138+'[1]Segments Analysis in USD'!W138)*W$142-V138-U138</f>
        <v>-3857.9419599225653</v>
      </c>
      <c r="X138" s="52">
        <f t="shared" si="252"/>
        <v>-3403.3572369526628</v>
      </c>
      <c r="Y138" s="52">
        <f>'[1]Segments Analysis in USD'!Y138*Y$142</f>
        <v>-3217.9739789196665</v>
      </c>
      <c r="Z138" s="52">
        <f>('[1]Segments Analysis in USD'!Y138+'[1]Segments Analysis in USD'!Z138)*Z$142-Y138</f>
        <v>-4058.0172054007508</v>
      </c>
      <c r="AA138" s="52">
        <f>('[1]Segments Analysis in USD'!Y138+'[1]Segments Analysis in USD'!Z138+'[1]Segments Analysis in USD'!AA138)*AA$142-Z138-Y138</f>
        <v>-3972.9529489674715</v>
      </c>
      <c r="AB138" s="52">
        <f t="shared" si="253"/>
        <v>-4165.3480168486731</v>
      </c>
      <c r="AC138" s="52">
        <f>'[1]Segments Analysis in USD'!AC138*AC$142</f>
        <v>-4739.7677431203701</v>
      </c>
      <c r="AD138" s="52">
        <f>('[1]Segments Analysis in USD'!AC138+'[1]Segments Analysis in USD'!AD138)*AD$142-AC138</f>
        <v>-4540.4239691490438</v>
      </c>
      <c r="AE138" s="52">
        <f>('[1]Segments Analysis in USD'!AC138+'[1]Segments Analysis in USD'!AD138+'[1]Segments Analysis in USD'!AE138)*AE$142-AD138-AC138</f>
        <v>-4820.3280962347453</v>
      </c>
      <c r="AF138" s="52">
        <f t="shared" si="254"/>
        <v>-4949.3236569795008</v>
      </c>
      <c r="AG138" s="52">
        <v>-5120.0619578852165</v>
      </c>
      <c r="AH138" s="52">
        <v>-5500.8143648428832</v>
      </c>
      <c r="AI138" s="52">
        <v>-6320.2415025529754</v>
      </c>
      <c r="AJ138" s="52">
        <v>-7747.6401829181013</v>
      </c>
      <c r="AK138" s="52">
        <v>-8963.2055369999871</v>
      </c>
      <c r="AL138" s="52">
        <v>-7922.8284989107251</v>
      </c>
      <c r="AM138" s="68">
        <v>-7287.3627218775382</v>
      </c>
      <c r="AN138" s="52">
        <f t="shared" si="244"/>
        <v>-7275.9911843204172</v>
      </c>
      <c r="AO138" s="52">
        <f t="shared" si="245"/>
        <v>-8138.3009658161445</v>
      </c>
      <c r="AP138" s="52">
        <f t="shared" si="246"/>
        <v>-9280.191712269414</v>
      </c>
      <c r="AQ138" s="52">
        <f t="shared" si="247"/>
        <v>-9769.6517532142461</v>
      </c>
      <c r="AR138" s="52">
        <f t="shared" si="248"/>
        <v>-10620.8763227281</v>
      </c>
      <c r="AS138" s="52">
        <f t="shared" si="249"/>
        <v>-14067.881685471077</v>
      </c>
      <c r="AT138" s="52">
        <f t="shared" si="250"/>
        <v>-16886.034035910714</v>
      </c>
      <c r="AU138" s="53"/>
      <c r="CG138" s="28"/>
      <c r="CH138" s="28"/>
      <c r="CI138" s="28"/>
      <c r="CJ138" s="28"/>
      <c r="CK138" s="28"/>
      <c r="CM138" s="111">
        <v>-7287.3627105310516</v>
      </c>
      <c r="CN138" s="62"/>
    </row>
    <row r="139" spans="1:92" x14ac:dyDescent="0.3">
      <c r="A139" s="29"/>
      <c r="B139" s="23"/>
      <c r="C139" s="23"/>
      <c r="D139" s="23"/>
      <c r="E139" s="100"/>
      <c r="F139" s="118">
        <f t="shared" ref="F139:J139" si="257">F35-F132</f>
        <v>0</v>
      </c>
      <c r="G139" s="118">
        <f t="shared" si="257"/>
        <v>4.2254806088749319E-2</v>
      </c>
      <c r="H139" s="118">
        <f t="shared" si="257"/>
        <v>0</v>
      </c>
      <c r="I139" s="118">
        <f t="shared" si="257"/>
        <v>0</v>
      </c>
      <c r="J139" s="120">
        <f t="shared" si="257"/>
        <v>0</v>
      </c>
      <c r="K139" s="155">
        <f>K35-K132</f>
        <v>4.1377544403076172E-4</v>
      </c>
      <c r="L139" s="155">
        <f>L35-L132</f>
        <v>-5.2118091844022274E-5</v>
      </c>
      <c r="M139" s="118"/>
      <c r="N139" s="118"/>
      <c r="O139" s="118"/>
      <c r="P139" s="118"/>
      <c r="Q139" s="118">
        <f>Q35-Q132</f>
        <v>6.3280860485974699E-3</v>
      </c>
      <c r="R139" s="118">
        <f t="shared" ref="R139:T139" si="258">R35-R132</f>
        <v>0.14311592282319907</v>
      </c>
      <c r="S139" s="118">
        <f t="shared" si="258"/>
        <v>0.18668359665025491</v>
      </c>
      <c r="T139" s="118">
        <f t="shared" si="258"/>
        <v>-0.1307625104818726</v>
      </c>
      <c r="U139" s="118">
        <f>U35-U132</f>
        <v>3.3552593828062527E-2</v>
      </c>
      <c r="V139" s="118">
        <f t="shared" ref="V139:X139" si="259">V35-V132</f>
        <v>-3.3423685672460124E-2</v>
      </c>
      <c r="W139" s="118">
        <f t="shared" si="259"/>
        <v>3.7185331464570481E-2</v>
      </c>
      <c r="X139" s="118">
        <f t="shared" si="259"/>
        <v>-3.6521013680612668E-2</v>
      </c>
      <c r="Y139" s="122">
        <f>Y35-Y132</f>
        <v>0</v>
      </c>
      <c r="Z139" s="118">
        <f t="shared" ref="Z139:AB139" si="260">Z35-Z132</f>
        <v>0</v>
      </c>
      <c r="AA139" s="118">
        <f t="shared" si="260"/>
        <v>-9.5761656848480925E-4</v>
      </c>
      <c r="AB139" s="118">
        <f t="shared" si="260"/>
        <v>-4.8059261389425956E-2</v>
      </c>
      <c r="AC139" s="118">
        <f>AC35-AC132</f>
        <v>-9.5233779153204523E-2</v>
      </c>
      <c r="AD139" s="118">
        <f t="shared" ref="AD139:AT139" si="261">AD35-AD132</f>
        <v>9.5018843610887416E-2</v>
      </c>
      <c r="AE139" s="118">
        <f t="shared" si="261"/>
        <v>-6.2667646852787584E-4</v>
      </c>
      <c r="AF139" s="118">
        <f t="shared" si="261"/>
        <v>4.0806339529808611E-4</v>
      </c>
      <c r="AG139" s="118">
        <f>AG35-AG132</f>
        <v>1.8376797379460186E-4</v>
      </c>
      <c r="AH139" s="118">
        <f>AH35-AH132</f>
        <v>-6.2068950501270592E-4</v>
      </c>
      <c r="AI139" s="118">
        <f t="shared" si="261"/>
        <v>4.426335945026949E-4</v>
      </c>
      <c r="AJ139" s="118">
        <f t="shared" si="261"/>
        <v>2.9664268367923796E-5</v>
      </c>
      <c r="AK139" s="118">
        <f t="shared" si="261"/>
        <v>8.1605662096990272E-2</v>
      </c>
      <c r="AL139" s="118">
        <f>AL35-AL132</f>
        <v>-8.1363710283767432E-2</v>
      </c>
      <c r="AM139" s="121">
        <f>AM35-AM132</f>
        <v>-3.2373418798670173E-4</v>
      </c>
      <c r="AN139" s="118">
        <f t="shared" si="261"/>
        <v>0</v>
      </c>
      <c r="AO139" s="118">
        <f t="shared" si="261"/>
        <v>-4.9016877965186723E-2</v>
      </c>
      <c r="AP139" s="118">
        <f t="shared" si="261"/>
        <v>-2.1493554231710732E-4</v>
      </c>
      <c r="AQ139" s="118">
        <f t="shared" si="261"/>
        <v>-2.1861307322978973E-4</v>
      </c>
      <c r="AR139" s="118">
        <f t="shared" si="261"/>
        <v>-4.3692151666618884E-4</v>
      </c>
      <c r="AS139" s="118">
        <f t="shared" si="261"/>
        <v>4.722978628706187E-4</v>
      </c>
      <c r="AT139" s="118">
        <f t="shared" si="261"/>
        <v>2.4195181322284043E-4</v>
      </c>
      <c r="AU139" s="118"/>
      <c r="CM139" s="119">
        <f>CM35-CM132</f>
        <v>-3.350806946400553E-4</v>
      </c>
      <c r="CN139" s="62"/>
    </row>
    <row r="140" spans="1:92" x14ac:dyDescent="0.3">
      <c r="A140" s="123" t="s">
        <v>73</v>
      </c>
      <c r="B140" s="23"/>
      <c r="C140" s="23"/>
      <c r="D140" s="23"/>
      <c r="E140" s="23"/>
      <c r="F140" s="70"/>
      <c r="G140" s="70"/>
      <c r="H140" s="70"/>
      <c r="I140" s="70"/>
      <c r="J140" s="117"/>
      <c r="K140" s="146"/>
      <c r="L140" s="146"/>
      <c r="AM140" s="97"/>
      <c r="CN140" s="62"/>
    </row>
    <row r="141" spans="1:92" x14ac:dyDescent="0.3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124"/>
      <c r="N141" s="124" t="s">
        <v>74</v>
      </c>
      <c r="O141" s="124" t="s">
        <v>75</v>
      </c>
      <c r="P141" s="124" t="s">
        <v>76</v>
      </c>
      <c r="Q141" s="124" t="s">
        <v>77</v>
      </c>
      <c r="R141" s="124" t="s">
        <v>78</v>
      </c>
      <c r="S141" s="124" t="s">
        <v>79</v>
      </c>
      <c r="T141" s="124">
        <v>2014</v>
      </c>
      <c r="U141" s="124" t="s">
        <v>80</v>
      </c>
      <c r="V141" s="124" t="s">
        <v>81</v>
      </c>
      <c r="W141" s="124" t="s">
        <v>82</v>
      </c>
      <c r="X141" s="124">
        <v>2015</v>
      </c>
      <c r="Y141" s="124" t="s">
        <v>83</v>
      </c>
      <c r="Z141" s="124" t="s">
        <v>84</v>
      </c>
      <c r="AA141" s="124" t="s">
        <v>85</v>
      </c>
      <c r="AB141" s="124">
        <v>2016</v>
      </c>
      <c r="AC141" s="124" t="s">
        <v>86</v>
      </c>
      <c r="AD141" s="124" t="s">
        <v>87</v>
      </c>
      <c r="AE141" s="124" t="s">
        <v>88</v>
      </c>
      <c r="AF141" s="124">
        <v>2017</v>
      </c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CM141" s="125"/>
      <c r="CN141" s="62"/>
    </row>
    <row r="142" spans="1:92" x14ac:dyDescent="0.3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126"/>
      <c r="N142" s="126">
        <v>29.855</v>
      </c>
      <c r="O142" s="126">
        <v>30.411000000000001</v>
      </c>
      <c r="P142" s="126">
        <v>30.729785714285729</v>
      </c>
      <c r="Q142" s="126">
        <v>32.66654193548387</v>
      </c>
      <c r="R142" s="126">
        <v>32.562859504132227</v>
      </c>
      <c r="S142" s="126">
        <v>32.405900000000003</v>
      </c>
      <c r="T142" s="126">
        <v>32.480800000000002</v>
      </c>
      <c r="U142" s="126">
        <v>32.646173770491792</v>
      </c>
      <c r="V142" s="126">
        <v>32.9559</v>
      </c>
      <c r="W142" s="126">
        <v>33.756192817679548</v>
      </c>
      <c r="X142" s="126">
        <v>34.286106172839489</v>
      </c>
      <c r="Y142" s="126">
        <v>35.646999999999998</v>
      </c>
      <c r="Z142" s="126">
        <v>35.4758</v>
      </c>
      <c r="AA142" s="126">
        <v>35.255600000000001</v>
      </c>
      <c r="AB142" s="126">
        <v>35.289706557377052</v>
      </c>
      <c r="AC142" s="126">
        <v>35.106046774193558</v>
      </c>
      <c r="AD142" s="126">
        <v>34.7029</v>
      </c>
      <c r="AE142" s="126">
        <v>34.255000000000003</v>
      </c>
      <c r="AF142" s="126">
        <v>33.933399999999999</v>
      </c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CM142" s="127"/>
      <c r="CN142" s="62"/>
    </row>
    <row r="143" spans="1:92" x14ac:dyDescent="0.3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CN143" s="62"/>
    </row>
    <row r="144" spans="1:92" x14ac:dyDescent="0.3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CN144" s="62"/>
    </row>
    <row r="145" spans="2:92" x14ac:dyDescent="0.3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CN145" s="62"/>
    </row>
    <row r="146" spans="2:92" x14ac:dyDescent="0.3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CN146" s="62"/>
    </row>
    <row r="147" spans="2:92" x14ac:dyDescent="0.3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CN147" s="62"/>
    </row>
    <row r="148" spans="2:92" x14ac:dyDescent="0.3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CN148" s="62"/>
    </row>
    <row r="149" spans="2:92" x14ac:dyDescent="0.3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CN149" s="62"/>
    </row>
    <row r="150" spans="2:92" x14ac:dyDescent="0.3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CN150" s="62"/>
    </row>
    <row r="151" spans="2:92" x14ac:dyDescent="0.3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CN151" s="62"/>
    </row>
    <row r="152" spans="2:92" x14ac:dyDescent="0.3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CN152" s="62"/>
    </row>
    <row r="153" spans="2:92" x14ac:dyDescent="0.3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CN153" s="62"/>
    </row>
    <row r="154" spans="2:92" x14ac:dyDescent="0.3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CN154" s="62"/>
    </row>
    <row r="155" spans="2:92" x14ac:dyDescent="0.3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CN155" s="62"/>
    </row>
    <row r="156" spans="2:92" x14ac:dyDescent="0.3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CN156" s="62"/>
    </row>
    <row r="157" spans="2:92" x14ac:dyDescent="0.3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CN157" s="62"/>
    </row>
    <row r="158" spans="2:92" x14ac:dyDescent="0.3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CN158" s="62"/>
    </row>
    <row r="159" spans="2:92" x14ac:dyDescent="0.3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CN159" s="62"/>
    </row>
    <row r="160" spans="2:92" x14ac:dyDescent="0.3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CN160" s="62"/>
    </row>
    <row r="161" spans="2:92" x14ac:dyDescent="0.3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CN161" s="62"/>
    </row>
    <row r="162" spans="2:92" x14ac:dyDescent="0.3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CN162" s="62"/>
    </row>
    <row r="163" spans="2:92" x14ac:dyDescent="0.3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CN163" s="62"/>
    </row>
    <row r="164" spans="2:92" x14ac:dyDescent="0.3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CN164" s="62"/>
    </row>
    <row r="165" spans="2:92" x14ac:dyDescent="0.3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CN165" s="62"/>
    </row>
    <row r="166" spans="2:92" x14ac:dyDescent="0.3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CN166" s="62"/>
    </row>
    <row r="167" spans="2:92" x14ac:dyDescent="0.3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CN167" s="62"/>
    </row>
    <row r="168" spans="2:92" x14ac:dyDescent="0.3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CN168" s="62"/>
    </row>
    <row r="169" spans="2:92" x14ac:dyDescent="0.3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CN169" s="62"/>
    </row>
    <row r="170" spans="2:92" x14ac:dyDescent="0.3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CN170" s="62"/>
    </row>
    <row r="171" spans="2:92" x14ac:dyDescent="0.3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CN171" s="62"/>
    </row>
    <row r="172" spans="2:92" x14ac:dyDescent="0.3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CN172" s="62"/>
    </row>
    <row r="173" spans="2:92" x14ac:dyDescent="0.3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CN173" s="62"/>
    </row>
    <row r="174" spans="2:92" x14ac:dyDescent="0.3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CN174" s="62"/>
    </row>
    <row r="175" spans="2:92" x14ac:dyDescent="0.3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CN175" s="62"/>
    </row>
    <row r="176" spans="2:92" x14ac:dyDescent="0.3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2:12" x14ac:dyDescent="0.3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 x14ac:dyDescent="0.3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2:12" x14ac:dyDescent="0.3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2:12" x14ac:dyDescent="0.3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2:12" x14ac:dyDescent="0.3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2:12" x14ac:dyDescent="0.3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2:12" x14ac:dyDescent="0.3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2:12" x14ac:dyDescent="0.3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2:12" x14ac:dyDescent="0.3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 x14ac:dyDescent="0.3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2:12" x14ac:dyDescent="0.3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2:12" x14ac:dyDescent="0.3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2:12" x14ac:dyDescent="0.3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2:12" x14ac:dyDescent="0.3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2:12" x14ac:dyDescent="0.3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2:12" x14ac:dyDescent="0.3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2:12" x14ac:dyDescent="0.3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 x14ac:dyDescent="0.3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</sheetData>
  <pageMargins left="0" right="0" top="0" bottom="0" header="0" footer="0"/>
  <pageSetup paperSize="9" scale="4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Segment Analysis in THB</vt:lpstr>
      <vt:lpstr>'Segment Analysis in THB'!Print_Area</vt:lpstr>
      <vt:lpstr>'Segment Analysis in THB'!Print_Titles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dcterms:created xsi:type="dcterms:W3CDTF">2019-11-12T02:52:15Z</dcterms:created>
  <dcterms:modified xsi:type="dcterms:W3CDTF">2019-11-12T03:07:19Z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