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4Q19\Upload on website\"/>
    </mc:Choice>
  </mc:AlternateContent>
  <bookViews>
    <workbookView xWindow="0" yWindow="0" windowWidth="20490" windowHeight="7770"/>
  </bookViews>
  <sheets>
    <sheet name="IVL Debts &amp; Glossary of term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PRD3">#REF!</definedName>
    <definedName name="___PRD3_4">#REF!</definedName>
    <definedName name="___PRD3_8">#REF!</definedName>
    <definedName name="__PRD1">237</definedName>
    <definedName name="__QTR1">#REF!</definedName>
    <definedName name="__QTR2">#REF!</definedName>
    <definedName name="__QTR3">#REF!</definedName>
    <definedName name="__QTR4">#REF!</definedName>
    <definedName name="_PRD1">237</definedName>
    <definedName name="_PRD3">[2]AllData!#REF!</definedName>
    <definedName name="_PRD3_4">[2]AllData!#REF!</definedName>
    <definedName name="_PRD3_8">[2]AllData!#REF!</definedName>
    <definedName name="_PST1">#REF!</definedName>
    <definedName name="_PST1_4">#REF!</definedName>
    <definedName name="_PST1_8">#REF!</definedName>
    <definedName name="_QTR1">[3]PRM!$H$1:$H$13</definedName>
    <definedName name="_QTR2">[3]PRM!$I$1:$I$13</definedName>
    <definedName name="_QTR3">[3]PRM!$J$1:$J$13</definedName>
    <definedName name="_QTR4">[4]Prm!$H$1:$H$13</definedName>
    <definedName name="_SCB1">'[5]SCB 1 - Current'!$F$10</definedName>
    <definedName name="_SCB2">'[5]SCB 2 - Current'!$F$11</definedName>
    <definedName name="ACCOUNT">'[6]S&amp;S BGT'!$S$2:$S$21</definedName>
    <definedName name="ACH">[6]Value!$AE$15</definedName>
    <definedName name="AddOne">[7]NBCA_2001_Completed!#REF!</definedName>
    <definedName name="AddOne_4">[7]NBCA_2001_Completed!#REF!</definedName>
    <definedName name="AddOne_8">[7]NBCA_2001_Completed!#REF!</definedName>
    <definedName name="ajn">#REF!</definedName>
    <definedName name="AKS">[6]Value!$AE$19</definedName>
    <definedName name="AR">[6]Value!$AE$12</definedName>
    <definedName name="AREA">#REF!</definedName>
    <definedName name="AREA_9">#REF!</definedName>
    <definedName name="AREADOM">#REF!</definedName>
    <definedName name="AREADOM_9">#REF!</definedName>
    <definedName name="AREW">#REF!</definedName>
    <definedName name="ASS">#REF!</definedName>
    <definedName name="ATH">[6]Value!$AE$9</definedName>
    <definedName name="AvgDep">#REF!</definedName>
    <definedName name="AW">[6]Value!$AE$28</definedName>
    <definedName name="BASE">[8]PRM!$A$19:$B$20</definedName>
    <definedName name="BASE_9">#REF!</definedName>
    <definedName name="BKS">[6]Value!$AE$25</definedName>
    <definedName name="BM">[6]Value!$AE$29</definedName>
    <definedName name="BUDGET">#REF!</definedName>
    <definedName name="BuiltIn_AutoFilter___1">#REF!</definedName>
    <definedName name="CellNow">[7]NBCA_2001_Completed!#REF!</definedName>
    <definedName name="CellNow_4">[7]NBCA_2001_Completed!#REF!</definedName>
    <definedName name="CellNow_8">[7]NBCA_2001_Completed!#REF!</definedName>
    <definedName name="CL">0.05</definedName>
    <definedName name="CP">#REF!</definedName>
    <definedName name="CPGRD">#REF!</definedName>
    <definedName name="CPI___0">#REF!</definedName>
    <definedName name="CPIII___0">#REF!</definedName>
    <definedName name="CW">20000</definedName>
    <definedName name="CW_1">20000</definedName>
    <definedName name="CW_2">20000</definedName>
    <definedName name="d">#REF!</definedName>
    <definedName name="da">'[9]OCT-2001'!#REF!</definedName>
    <definedName name="da_4">'[9]OCT-2001'!#REF!</definedName>
    <definedName name="da_8">'[9]OCT-2001'!#REF!</definedName>
    <definedName name="DATA">#REF!</definedName>
    <definedName name="DATA_9">#REF!</definedName>
    <definedName name="Database_MI">#REF!</definedName>
    <definedName name="Database_MI_4">#REF!</definedName>
    <definedName name="Database_MI_8">#REF!</definedName>
    <definedName name="date">#REF!</definedName>
    <definedName name="DAYS">360</definedName>
    <definedName name="DAYS_1">360</definedName>
    <definedName name="DAYS_2">360</definedName>
    <definedName name="DBL___0">#REF!</definedName>
    <definedName name="DCD">[6]Value!$AE$20</definedName>
    <definedName name="DELTA">20</definedName>
    <definedName name="DELTA_1">20</definedName>
    <definedName name="DELTA_2">20</definedName>
    <definedName name="DEM">NA()</definedName>
    <definedName name="DEP">#REF!</definedName>
    <definedName name="DEP_4">#REF!</definedName>
    <definedName name="DEP_8">#REF!</definedName>
    <definedName name="dm">'[10]PRMT-00'!$H$8</definedName>
    <definedName name="DTYCHANGES">#REF!</definedName>
    <definedName name="DWT">[6]Value!$AE$31</definedName>
    <definedName name="EUR">[11]PRMT!$E$36</definedName>
    <definedName name="Excel_BuiltIn__FilterDatabase">#REF!</definedName>
    <definedName name="Excel_BuiltIn__FilterDatabase_5">[12]eliminations!#REF!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9">#REF!</definedName>
    <definedName name="Filt2">'[13]Sum_Exp Delta'!#REF!</definedName>
    <definedName name="Filt2_4">'[13]Sum_Exp Delta'!#REF!</definedName>
    <definedName name="Filt2_8">'[13]Sum_Exp Delta'!#REF!</definedName>
    <definedName name="Filt2_9">#REF!</definedName>
    <definedName name="Filt2_9_4">#REF!</definedName>
    <definedName name="Filt2_9_8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GRAD2">#REF!</definedName>
    <definedName name="GRADE">#REF!</definedName>
    <definedName name="GRADEAREA">#REF!</definedName>
    <definedName name="GRADEAREA_9">#REF!</definedName>
    <definedName name="H">[14]PRM!$C$18:$D$19</definedName>
    <definedName name="H_9">#REF!</definedName>
    <definedName name="HR">[6]Value!$AE$26</definedName>
    <definedName name="HVA">#REF!</definedName>
    <definedName name="i">#REF!</definedName>
    <definedName name="I___0">#REF!</definedName>
    <definedName name="idr">'[15]PRMT-00'!$H$7</definedName>
    <definedName name="IDR_1">#REF!</definedName>
    <definedName name="IDR_2">#REF!</definedName>
    <definedName name="idr_9">#REF!</definedName>
    <definedName name="III">#REF!</definedName>
    <definedName name="III___0">#REF!</definedName>
    <definedName name="INSR">#REF!</definedName>
    <definedName name="IN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41621.0369560185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[6]Value!$AE$29</definedName>
    <definedName name="IVWISE">#REF!</definedName>
    <definedName name="J">[14]PRM!$A$16:$B$17</definedName>
    <definedName name="J_9">#REF!</definedName>
    <definedName name="JKM">[6]Value!$AE$21</definedName>
    <definedName name="K">[14]PRM!$A$18:$B$19</definedName>
    <definedName name="K_9">#REF!</definedName>
    <definedName name="kdk">[6]Value!$AE$22</definedName>
    <definedName name="kl">[6]Value!$AE$17</definedName>
    <definedName name="KPR">[6]Value!$AE$16</definedName>
    <definedName name="L">[14]PRM!$C$16:$D$17</definedName>
    <definedName name="L_9">#REF!</definedName>
    <definedName name="LC">#REF!</definedName>
    <definedName name="LC_4">#REF!</definedName>
    <definedName name="LC_8">#REF!</definedName>
    <definedName name="LNP">[6]Value!#REF!</definedName>
    <definedName name="LNP_4">[6]Value!#REF!</definedName>
    <definedName name="LNP_8">[6]Value!#REF!</definedName>
    <definedName name="LUP_Name">'[16]FG-NOV06'!$M$1:$BW$1</definedName>
    <definedName name="m">1000000</definedName>
    <definedName name="merger">#REF!</definedName>
    <definedName name="merger___0">#REF!</definedName>
    <definedName name="MKS">[6]Value!$AE$23</definedName>
    <definedName name="month">[17]Prm!$A$2:$B$13</definedName>
    <definedName name="mps">#REF!</definedName>
    <definedName name="ms">[6]Value!$AE$32</definedName>
    <definedName name="MTH">[6]Value!$I$2</definedName>
    <definedName name="n">'[18]Pet Resin'!$G$2</definedName>
    <definedName name="Next1">[7]NBCA_2001_Completed!#REF!</definedName>
    <definedName name="Next1_4">[7]NBCA_2001_Completed!#REF!</definedName>
    <definedName name="Next1_8">[7]NBCA_2001_Completed!#REF!</definedName>
    <definedName name="Next11">[7]NBCA_2001_Completed!#REF!</definedName>
    <definedName name="Next11_4">[7]NBCA_2001_Completed!#REF!</definedName>
    <definedName name="Next11_8">[7]NBCA_2001_Completed!#REF!</definedName>
    <definedName name="Next2">[7]NBCA_2001_Completed!#REF!</definedName>
    <definedName name="Next2_4">[7]NBCA_2001_Completed!#REF!</definedName>
    <definedName name="Next2_8">[7]NBCA_2001_Completed!#REF!</definedName>
    <definedName name="Next21">[7]NBCA_2001_Completed!#REF!</definedName>
    <definedName name="Next21_4">[7]NBCA_2001_Completed!#REF!</definedName>
    <definedName name="Next21_8">[7]NBCA_2001_Completed!#REF!</definedName>
    <definedName name="Next3">[7]NBCA_2001_Completed!#REF!</definedName>
    <definedName name="Next3_4">[7]NBCA_2001_Completed!#REF!</definedName>
    <definedName name="Next3_8">[7]NBCA_2001_Completed!#REF!</definedName>
    <definedName name="Next31">[7]NBCA_2001_Completed!#REF!</definedName>
    <definedName name="Next31_4">[7]NBCA_2001_Completed!#REF!</definedName>
    <definedName name="Next31_8">[7]NBCA_2001_Completed!#REF!</definedName>
    <definedName name="No">'[19]P&amp;L'!$D$1</definedName>
    <definedName name="pa">12/10</definedName>
    <definedName name="PARITY">[20]Contract!$M$2:$N$4</definedName>
    <definedName name="PARITY_9">#REF!</definedName>
    <definedName name="plan">[20]EXPSCHE!$X$6</definedName>
    <definedName name="plan_9">#REF!</definedName>
    <definedName name="POYCHANGES">#REF!</definedName>
    <definedName name="PRD">537</definedName>
    <definedName name="PRD3_9">#REF!</definedName>
    <definedName name="PRD3_9_4">#REF!</definedName>
    <definedName name="PRD3_9_8">#REF!</definedName>
    <definedName name="PRICE">"$#REF!.$A$2:$D$23"</definedName>
    <definedName name="_xlnm.Print_Area" localSheetId="0">'IVL Debts &amp; Glossary of terms'!$A$1:$K$64</definedName>
    <definedName name="PRODTOTAL">#REF!</definedName>
    <definedName name="production">#REF!</definedName>
    <definedName name="PRODWVG1">#REF!</definedName>
    <definedName name="PRODWVG2">#REF!</definedName>
    <definedName name="Project">'[21]New Projects'!$AS$3:$AS$4</definedName>
    <definedName name="ProjectName">{"BU Name or Client/Project Name"}</definedName>
    <definedName name="PS">[6]Value!$AE$11</definedName>
    <definedName name="PST1___0">"$#REF!.$B$5"</definedName>
    <definedName name="Q">3</definedName>
    <definedName name="Q_1">3</definedName>
    <definedName name="Q_2">3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RJ">[6]Value!$AE$13</definedName>
    <definedName name="rjd">[6]Value!$AE$30</definedName>
    <definedName name="RM">[6]Value!$AE$11</definedName>
    <definedName name="RMPRICE">#REF!</definedName>
    <definedName name="rt_insu">[20]Contract!$Z$6</definedName>
    <definedName name="rt_insu_9">#REF!</definedName>
    <definedName name="rt_intt">[20]Contract!$AC$6</definedName>
    <definedName name="rt_intt_9">#REF!</definedName>
    <definedName name="rt_intt1">[11]CNT!$AE$5</definedName>
    <definedName name="RTG">[6]Value!$AE$11</definedName>
    <definedName name="RTR">[6]Value!$AE$27</definedName>
    <definedName name="S">'[22]PRMT-03'!$H$9</definedName>
    <definedName name="SDY">#REF!</definedName>
    <definedName name="sgd">#REF!/#REF!</definedName>
    <definedName name="SM">[6]Value!$AE$20</definedName>
    <definedName name="ss">#REF!</definedName>
    <definedName name="SSP">[8]PRM!$A$17:$B$18</definedName>
    <definedName name="SSPGRD">#REF!</definedName>
    <definedName name="ssss">#REF!</definedName>
    <definedName name="stores">#REF!</definedName>
    <definedName name="SUMM">#REF!</definedName>
    <definedName name="SUMMARY">#REF!</definedName>
    <definedName name="T">1000</definedName>
    <definedName name="T_1">1000</definedName>
    <definedName name="T_2">1000</definedName>
    <definedName name="Third">#REF!</definedName>
    <definedName name="TO">[6]Value!$B$6</definedName>
    <definedName name="TT">"INDORAMA SYNTHETICS, POLYESTER DIVISION, PWK"</definedName>
    <definedName name="usd">9318</definedName>
    <definedName name="USD_1">#REF!</definedName>
    <definedName name="USD_2">#REF!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Variance">#REF!</definedName>
    <definedName name="Variance_9">#REF!</definedName>
    <definedName name="VF">'[23]PRMT-00'!$H$7</definedName>
    <definedName name="VF_1">#REF!</definedName>
    <definedName name="VF_2">#REF!</definedName>
    <definedName name="VK">[6]Value!$AE$18</definedName>
    <definedName name="warehouse">#REF!</definedName>
    <definedName name="xrt">[24]TABLES!$A$2:$C$22</definedName>
    <definedName name="Y">360</definedName>
    <definedName name="Y_1">360</definedName>
    <definedName name="Y_2">360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zz">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H32" i="1"/>
  <c r="H34" i="1" s="1"/>
  <c r="G32" i="1"/>
  <c r="G34" i="1" s="1"/>
  <c r="F32" i="1"/>
  <c r="F34" i="1" s="1"/>
  <c r="E32" i="1"/>
  <c r="C32" i="1"/>
  <c r="C40" i="1" s="1"/>
  <c r="D30" i="1"/>
  <c r="D29" i="1"/>
  <c r="I27" i="1"/>
  <c r="C27" i="1"/>
  <c r="D27" i="1" s="1"/>
  <c r="J26" i="1"/>
  <c r="K26" i="1" s="1"/>
  <c r="I26" i="1"/>
  <c r="H26" i="1"/>
  <c r="G26" i="1"/>
  <c r="F26" i="1"/>
  <c r="E26" i="1"/>
  <c r="D26" i="1"/>
  <c r="J25" i="1"/>
  <c r="J27" i="1" s="1"/>
  <c r="I25" i="1"/>
  <c r="H25" i="1"/>
  <c r="H27" i="1" s="1"/>
  <c r="G25" i="1"/>
  <c r="G27" i="1" s="1"/>
  <c r="F25" i="1"/>
  <c r="F27" i="1" s="1"/>
  <c r="E25" i="1"/>
  <c r="E27" i="1" s="1"/>
  <c r="D25" i="1"/>
  <c r="J24" i="1"/>
  <c r="I24" i="1"/>
  <c r="H24" i="1"/>
  <c r="G24" i="1"/>
  <c r="F24" i="1"/>
  <c r="E24" i="1"/>
  <c r="C24" i="1"/>
  <c r="E23" i="1"/>
  <c r="C19" i="1"/>
  <c r="C17" i="1"/>
  <c r="C16" i="1"/>
  <c r="C15" i="1"/>
  <c r="C14" i="1"/>
  <c r="H13" i="1"/>
  <c r="G13" i="1"/>
  <c r="F13" i="1"/>
  <c r="E13" i="1"/>
  <c r="I13" i="1" s="1"/>
  <c r="C13" i="1"/>
  <c r="C12" i="1"/>
  <c r="I11" i="1"/>
  <c r="D9" i="1"/>
  <c r="C8" i="1"/>
  <c r="D8" i="1" s="1"/>
  <c r="J6" i="1"/>
  <c r="I6" i="1"/>
  <c r="H6" i="1"/>
  <c r="G6" i="1"/>
  <c r="F6" i="1"/>
  <c r="E6" i="1"/>
  <c r="D5" i="1"/>
  <c r="C5" i="1"/>
  <c r="C4" i="1" s="1"/>
  <c r="K27" i="1" l="1"/>
  <c r="K28" i="1" s="1"/>
  <c r="D4" i="1"/>
  <c r="C6" i="1"/>
  <c r="D6" i="1" s="1"/>
  <c r="I34" i="1"/>
  <c r="I32" i="1"/>
  <c r="K6" i="1"/>
  <c r="E7" i="1" l="1"/>
  <c r="I7" i="1"/>
  <c r="K7" i="1"/>
  <c r="H7" i="1"/>
  <c r="H28" i="1"/>
  <c r="J28" i="1"/>
  <c r="E28" i="1"/>
  <c r="G7" i="1"/>
  <c r="G28" i="1"/>
  <c r="I28" i="1"/>
  <c r="J7" i="1"/>
  <c r="F7" i="1"/>
  <c r="F28" i="1"/>
</calcChain>
</file>

<file path=xl/comments1.xml><?xml version="1.0" encoding="utf-8"?>
<comments xmlns="http://schemas.openxmlformats.org/spreadsheetml/2006/main">
  <authors>
    <author>Chatchaya Tangteerapat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*IRS Included = 54%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<sst xmlns="http://schemas.openxmlformats.org/spreadsheetml/2006/main" count="118" uniqueCount="61">
  <si>
    <t>IVL Debt Details</t>
  </si>
  <si>
    <t>Repayments of Total Long Term Loans</t>
  </si>
  <si>
    <t>Amt in Thai Baht (THB)</t>
  </si>
  <si>
    <t>4Q19</t>
  </si>
  <si>
    <t>2025+ Onwards</t>
  </si>
  <si>
    <t>Total</t>
  </si>
  <si>
    <t>Long Term Loans (Projects)</t>
  </si>
  <si>
    <t>M THB</t>
  </si>
  <si>
    <t>Debentures</t>
  </si>
  <si>
    <t>Total Long Term Loans</t>
  </si>
  <si>
    <t xml:space="preserve">Fixed Portion </t>
  </si>
  <si>
    <t>%</t>
  </si>
  <si>
    <t>Short Term Loans</t>
  </si>
  <si>
    <t>Total Debt</t>
  </si>
  <si>
    <t xml:space="preserve">Cash &amp; Cash under management </t>
  </si>
  <si>
    <t>Currencywise  Break up of Total Debt</t>
  </si>
  <si>
    <t>Net Debt</t>
  </si>
  <si>
    <t>Capex on Projects which are not operational yet</t>
  </si>
  <si>
    <t>US$</t>
  </si>
  <si>
    <t>EUR</t>
  </si>
  <si>
    <t>THB</t>
  </si>
  <si>
    <t>Others</t>
  </si>
  <si>
    <t>Integrated PET (PET + PTA + Recycling + PX)</t>
  </si>
  <si>
    <t xml:space="preserve">Integrated Oxides and Derivatives </t>
  </si>
  <si>
    <t>Specialty Chemicals (Specialty PET, IPA, NDC)</t>
  </si>
  <si>
    <t>PACKAGING</t>
  </si>
  <si>
    <t>FIBERS</t>
  </si>
  <si>
    <t>Net Operating Debt</t>
  </si>
  <si>
    <t xml:space="preserve">Closing Exchange Rate </t>
  </si>
  <si>
    <t>THB/$</t>
  </si>
  <si>
    <t>Financials in USD (US$)</t>
  </si>
  <si>
    <t>M$</t>
  </si>
  <si>
    <t>Integrated Oxides and Derivatives</t>
  </si>
  <si>
    <t>Glossary of commonly used terms</t>
  </si>
  <si>
    <t>Core</t>
  </si>
  <si>
    <t>=</t>
  </si>
  <si>
    <t>Core financials are calculated as reported financials less Inventory gain/ (loss)-tax adjusted as applicable and less extraordinary items, if any to reflect operations before any extraordinary items</t>
  </si>
  <si>
    <t>HVA</t>
  </si>
  <si>
    <t>High Value Added, which is defined as below:</t>
  </si>
  <si>
    <t xml:space="preserve">   a) all Fibers &amp; Yarns in Western Countries except M&amp;G Fibras</t>
  </si>
  <si>
    <t xml:space="preserve">   b) PEO (purified ethylene oxide) at our EOEG site in NA</t>
  </si>
  <si>
    <t xml:space="preserve">   c) all downstream packaging businesses (Preforms, Bottles, Closures etc.)</t>
  </si>
  <si>
    <t xml:space="preserve">   d) all specialty PET resins including recycled products globally</t>
  </si>
  <si>
    <t xml:space="preserve">   e) all specialty Fibers &amp; Yarns in Asia including recycled products</t>
  </si>
  <si>
    <t xml:space="preserve">   f) IPA (purified isophthalic acid) with Cepsa, Spain acquisition</t>
  </si>
  <si>
    <t xml:space="preserve">   g) NDC (naphthalene dicarboxylate) with BP Alabama, USA acquisition</t>
  </si>
  <si>
    <t>Necessities</t>
  </si>
  <si>
    <t>Items not classified as HVA but which are essential part of our daily lives</t>
  </si>
  <si>
    <t>West</t>
  </si>
  <si>
    <t>North America &amp; EMEA</t>
  </si>
  <si>
    <t>EMEA</t>
  </si>
  <si>
    <t>Europe, Middle East &amp; Africa</t>
  </si>
  <si>
    <t xml:space="preserve">West Necessities   </t>
  </si>
  <si>
    <t>Necessities in the West (also termed “special position” )</t>
  </si>
  <si>
    <t xml:space="preserve">East Necessities   </t>
  </si>
  <si>
    <t>Necessities in Asia (also termed “cyclicals”)</t>
  </si>
  <si>
    <t>Feedstocks</t>
  </si>
  <si>
    <t>PTA, MEG and IPA as they are raw materials for PET resin and/or polyester fibers</t>
  </si>
  <si>
    <t>West Feedstocks</t>
  </si>
  <si>
    <t>Feedstocks in West region</t>
  </si>
  <si>
    <t>Page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</si>
</sst>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 tint="0.34998626667073579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 applyFill="1" applyBorder="1"/>
    <xf numFmtId="0" fontId="5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38" fontId="5" fillId="2" borderId="0" xfId="0" applyNumberFormat="1" applyFont="1" applyFill="1"/>
    <xf numFmtId="38" fontId="5" fillId="2" borderId="0" xfId="0" applyNumberFormat="1" applyFont="1" applyFill="1" applyAlignment="1">
      <alignment horizontal="center"/>
    </xf>
    <xf numFmtId="38" fontId="5" fillId="4" borderId="2" xfId="0" applyNumberFormat="1" applyFont="1" applyFill="1" applyBorder="1"/>
    <xf numFmtId="9" fontId="5" fillId="4" borderId="2" xfId="2" applyFont="1" applyFill="1" applyBorder="1" applyAlignment="1">
      <alignment horizontal="right"/>
    </xf>
    <xf numFmtId="38" fontId="5" fillId="2" borderId="2" xfId="0" applyNumberFormat="1" applyFont="1" applyFill="1" applyBorder="1" applyAlignment="1">
      <alignment horizontal="right"/>
    </xf>
    <xf numFmtId="38" fontId="5" fillId="4" borderId="2" xfId="0" applyNumberFormat="1" applyFont="1" applyFill="1" applyBorder="1" applyAlignment="1">
      <alignment horizontal="right"/>
    </xf>
    <xf numFmtId="9" fontId="5" fillId="4" borderId="0" xfId="2" applyFont="1" applyFill="1" applyBorder="1"/>
    <xf numFmtId="9" fontId="3" fillId="0" borderId="0" xfId="2" applyNumberFormat="1" applyFont="1" applyFill="1" applyBorder="1"/>
    <xf numFmtId="38" fontId="5" fillId="5" borderId="2" xfId="0" applyNumberFormat="1" applyFont="1" applyFill="1" applyBorder="1"/>
    <xf numFmtId="9" fontId="5" fillId="5" borderId="2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5" fillId="2" borderId="2" xfId="0" applyNumberFormat="1" applyFont="1" applyFill="1" applyBorder="1"/>
    <xf numFmtId="38" fontId="5" fillId="0" borderId="4" xfId="0" applyNumberFormat="1" applyFont="1" applyFill="1" applyBorder="1" applyAlignment="1">
      <alignment horizontal="right"/>
    </xf>
    <xf numFmtId="38" fontId="5" fillId="5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9" fontId="3" fillId="0" borderId="6" xfId="2" applyFont="1" applyFill="1" applyBorder="1" applyAlignment="1">
      <alignment horizontal="right"/>
    </xf>
    <xf numFmtId="43" fontId="3" fillId="0" borderId="0" xfId="0" applyNumberFormat="1" applyFont="1" applyFill="1" applyBorder="1"/>
    <xf numFmtId="0" fontId="5" fillId="3" borderId="4" xfId="0" applyFont="1" applyFill="1" applyBorder="1" applyAlignment="1">
      <alignment horizontal="right"/>
    </xf>
    <xf numFmtId="9" fontId="3" fillId="0" borderId="0" xfId="2" applyFont="1" applyFill="1" applyBorder="1"/>
    <xf numFmtId="38" fontId="5" fillId="2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38" fontId="3" fillId="0" borderId="0" xfId="0" applyNumberFormat="1" applyFont="1" applyFill="1" applyBorder="1"/>
    <xf numFmtId="0" fontId="10" fillId="6" borderId="0" xfId="0" applyFont="1" applyFill="1" applyAlignment="1">
      <alignment horizontal="right"/>
    </xf>
    <xf numFmtId="0" fontId="4" fillId="6" borderId="0" xfId="0" applyFont="1" applyFill="1" applyBorder="1"/>
    <xf numFmtId="0" fontId="3" fillId="6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vertical="top"/>
    </xf>
    <xf numFmtId="0" fontId="4" fillId="6" borderId="0" xfId="0" applyFont="1" applyFill="1" applyBorder="1" applyAlignment="1">
      <alignment horizontal="left" wrapText="1"/>
    </xf>
    <xf numFmtId="0" fontId="11" fillId="6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309216</xdr:colOff>
      <xdr:row>0</xdr:row>
      <xdr:rowOff>232762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87066" cy="213712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19050</xdr:rowOff>
    </xdr:from>
    <xdr:to>
      <xdr:col>10</xdr:col>
      <xdr:colOff>315566</xdr:colOff>
      <xdr:row>0</xdr:row>
      <xdr:rowOff>232762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93416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4Q19_Exter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Segments Analysis in USD_AUR"/>
      <sheetName val="Segment Analysis in THB_AUR"/>
      <sheetName val="IVL Industry Margins"/>
      <sheetName val="Industry Demand Supply"/>
      <sheetName val="Industry Spread"/>
      <sheetName val="History of IVL M&amp;A"/>
      <sheetName val="Effective capacity"/>
      <sheetName val="Installed Capacities_RY"/>
      <sheetName val="Installed Capacities"/>
      <sheetName val="IVL Debts &amp; Glossary of terms"/>
      <sheetName val="IVL Shareholding Structure"/>
      <sheetName val="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Control - Fibers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BS"/>
      <sheetName val="P&amp;L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master"/>
      <sheetName val="Financials USD"/>
      <sheetName val="台帳（Rent）"/>
      <sheetName val="Charts"/>
      <sheetName val="DAILY_REPORT"/>
      <sheetName val="BALANCE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PRMT-18"/>
      <sheetName val="Kasko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Dealer Sales"/>
      <sheetName val="Lists"/>
      <sheetName val="Exps on Final Tax Income"/>
      <sheetName val="DCSDATA"/>
      <sheetName val="Utl Sum _MIS Forma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H7">
            <v>8400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F10">
            <v>1746.43</v>
          </cell>
        </row>
      </sheetData>
      <sheetData sheetId="173"/>
      <sheetData sheetId="174"/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/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/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/>
      <sheetData sheetId="288"/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Contract"/>
      <sheetName val="EXPSCHE"/>
      <sheetName val="PROD06"/>
      <sheetName val="PRMT-03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General Assumptions"/>
      <sheetName val="Cover"/>
      <sheetName val="DEPR-1"/>
      <sheetName val="PRMT_05"/>
      <sheetName val="SUMM_QTR"/>
      <sheetName val="ALL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tabSelected="1" view="pageBreakPreview" zoomScale="70" zoomScaleNormal="115" zoomScaleSheetLayoutView="70" workbookViewId="0">
      <selection activeCell="F34" sqref="F34"/>
    </sheetView>
  </sheetViews>
  <sheetFormatPr defaultColWidth="7.7265625" defaultRowHeight="14" x14ac:dyDescent="0.3"/>
  <cols>
    <col min="1" max="1" width="38.1796875" style="3" bestFit="1" customWidth="1"/>
    <col min="2" max="2" width="8.453125" style="3" bestFit="1" customWidth="1"/>
    <col min="3" max="3" width="17.81640625" style="3" bestFit="1" customWidth="1"/>
    <col min="4" max="4" width="7.7265625" style="2" customWidth="1"/>
    <col min="5" max="9" width="11" style="3" customWidth="1"/>
    <col min="10" max="10" width="13.1796875" style="3" customWidth="1"/>
    <col min="11" max="11" width="11" style="3" customWidth="1"/>
    <col min="12" max="12" width="8.08984375" style="3" bestFit="1" customWidth="1"/>
    <col min="13" max="16384" width="7.7265625" style="3"/>
  </cols>
  <sheetData>
    <row r="1" spans="1:12" ht="25" x14ac:dyDescent="0.5">
      <c r="A1" s="1" t="s">
        <v>0</v>
      </c>
      <c r="B1" s="2"/>
    </row>
    <row r="2" spans="1:12" s="2" customFormat="1" ht="15" customHeight="1" x14ac:dyDescent="0.3">
      <c r="E2" s="4" t="s">
        <v>1</v>
      </c>
      <c r="F2" s="5"/>
      <c r="G2" s="5"/>
      <c r="H2" s="5"/>
      <c r="I2" s="5"/>
      <c r="J2" s="5"/>
      <c r="K2" s="6"/>
    </row>
    <row r="3" spans="1:12" s="2" customFormat="1" ht="15" x14ac:dyDescent="0.3">
      <c r="A3" s="7" t="s">
        <v>2</v>
      </c>
      <c r="C3" s="8" t="s">
        <v>3</v>
      </c>
      <c r="E3" s="8">
        <v>2020</v>
      </c>
      <c r="F3" s="8">
        <v>2021</v>
      </c>
      <c r="G3" s="8">
        <v>2022</v>
      </c>
      <c r="H3" s="8">
        <v>2023</v>
      </c>
      <c r="I3" s="8">
        <v>2024</v>
      </c>
      <c r="J3" s="8" t="s">
        <v>4</v>
      </c>
      <c r="K3" s="8" t="s">
        <v>5</v>
      </c>
    </row>
    <row r="4" spans="1:12" s="2" customFormat="1" ht="13" x14ac:dyDescent="0.3">
      <c r="A4" s="2" t="s">
        <v>6</v>
      </c>
      <c r="B4" s="9" t="s">
        <v>7</v>
      </c>
      <c r="C4" s="10">
        <f>C9-C5-C8</f>
        <v>49403.886000000028</v>
      </c>
      <c r="D4" s="11">
        <f>C4/$C$9</f>
        <v>0.33619233120141112</v>
      </c>
      <c r="E4" s="12">
        <v>6163.4811152083994</v>
      </c>
      <c r="F4" s="12">
        <v>12710.699460843491</v>
      </c>
      <c r="G4" s="12">
        <v>10373.358305027039</v>
      </c>
      <c r="H4" s="12">
        <v>7067.2659936485361</v>
      </c>
      <c r="I4" s="12">
        <v>7939.7285127519608</v>
      </c>
      <c r="J4" s="12">
        <v>5149.624245461041</v>
      </c>
      <c r="K4" s="12">
        <v>49403.885999999999</v>
      </c>
      <c r="L4" s="13"/>
    </row>
    <row r="5" spans="1:12" s="2" customFormat="1" ht="13" x14ac:dyDescent="0.3">
      <c r="A5" s="2" t="s">
        <v>8</v>
      </c>
      <c r="B5" s="9" t="s">
        <v>7</v>
      </c>
      <c r="C5" s="10">
        <f>C26*$C$21</f>
        <v>67167.873000000007</v>
      </c>
      <c r="D5" s="11">
        <f>C5/$C$9</f>
        <v>0.45707586252851262</v>
      </c>
      <c r="E5" s="12">
        <v>4107.8329999999996</v>
      </c>
      <c r="F5" s="12">
        <v>7524.8718570409374</v>
      </c>
      <c r="G5" s="12">
        <v>7570.5340531387592</v>
      </c>
      <c r="H5" s="12">
        <v>5128.7652336489546</v>
      </c>
      <c r="I5" s="12">
        <v>14239.977941491285</v>
      </c>
      <c r="J5" s="12">
        <v>28595.891142671859</v>
      </c>
      <c r="K5" s="12">
        <v>67167.873227991789</v>
      </c>
    </row>
    <row r="6" spans="1:12" s="2" customFormat="1" ht="13" x14ac:dyDescent="0.3">
      <c r="A6" s="14" t="s">
        <v>9</v>
      </c>
      <c r="B6" s="15" t="s">
        <v>7</v>
      </c>
      <c r="C6" s="16">
        <f>C4+C5</f>
        <v>116571.75900000003</v>
      </c>
      <c r="D6" s="17">
        <f>C6/$C$9</f>
        <v>0.79326819372992374</v>
      </c>
      <c r="E6" s="18">
        <f>E4+E5</f>
        <v>10271.314115208399</v>
      </c>
      <c r="F6" s="18">
        <f>F4+F5</f>
        <v>20235.571317884427</v>
      </c>
      <c r="G6" s="18">
        <f t="shared" ref="G6:J6" si="0">G4+G5</f>
        <v>17943.892358165798</v>
      </c>
      <c r="H6" s="18">
        <f t="shared" si="0"/>
        <v>12196.031227297492</v>
      </c>
      <c r="I6" s="18">
        <f t="shared" si="0"/>
        <v>22179.706454243245</v>
      </c>
      <c r="J6" s="18">
        <f t="shared" si="0"/>
        <v>33745.515388132902</v>
      </c>
      <c r="K6" s="19">
        <f>SUM(E6:J6)</f>
        <v>116572.03086093227</v>
      </c>
    </row>
    <row r="7" spans="1:12" s="2" customFormat="1" ht="13" x14ac:dyDescent="0.3">
      <c r="A7" s="14" t="s">
        <v>10</v>
      </c>
      <c r="B7" s="15" t="s">
        <v>11</v>
      </c>
      <c r="C7" s="20">
        <v>0.61643540397232932</v>
      </c>
      <c r="E7" s="21">
        <f>E6/$K$6</f>
        <v>8.811130799858706E-2</v>
      </c>
      <c r="F7" s="21">
        <f t="shared" ref="F7:J7" si="1">F6/$K$6</f>
        <v>0.17358856295490807</v>
      </c>
      <c r="G7" s="21">
        <f t="shared" si="1"/>
        <v>0.15392965384271676</v>
      </c>
      <c r="H7" s="21">
        <f t="shared" si="1"/>
        <v>0.10462227634900755</v>
      </c>
      <c r="I7" s="21">
        <f t="shared" si="1"/>
        <v>0.19026610663327229</v>
      </c>
      <c r="J7" s="21">
        <f t="shared" si="1"/>
        <v>0.28948209222150828</v>
      </c>
      <c r="K7" s="21">
        <f>K6/$K$6</f>
        <v>1</v>
      </c>
    </row>
    <row r="8" spans="1:12" s="2" customFormat="1" ht="13" x14ac:dyDescent="0.3">
      <c r="A8" s="2" t="s">
        <v>12</v>
      </c>
      <c r="B8" s="9" t="s">
        <v>7</v>
      </c>
      <c r="C8" s="10">
        <f>C29*$C$21</f>
        <v>30379.499</v>
      </c>
      <c r="D8" s="11">
        <f>C8/$C$9</f>
        <v>0.20673180627007626</v>
      </c>
    </row>
    <row r="9" spans="1:12" s="2" customFormat="1" ht="13" x14ac:dyDescent="0.3">
      <c r="A9" s="14" t="s">
        <v>13</v>
      </c>
      <c r="B9" s="15" t="s">
        <v>7</v>
      </c>
      <c r="C9" s="22">
        <v>146951.25800000003</v>
      </c>
      <c r="D9" s="23">
        <f>C9/$C$9</f>
        <v>1</v>
      </c>
      <c r="J9" s="24"/>
    </row>
    <row r="10" spans="1:12" s="2" customFormat="1" ht="13" x14ac:dyDescent="0.3">
      <c r="A10" s="2" t="s">
        <v>14</v>
      </c>
      <c r="B10" s="9" t="s">
        <v>7</v>
      </c>
      <c r="C10" s="25">
        <v>-10656.225502960759</v>
      </c>
      <c r="E10" s="4" t="s">
        <v>15</v>
      </c>
      <c r="F10" s="5"/>
      <c r="G10" s="5"/>
      <c r="H10" s="5"/>
      <c r="I10" s="6"/>
      <c r="J10" s="24"/>
    </row>
    <row r="11" spans="1:12" s="2" customFormat="1" ht="12.75" customHeight="1" x14ac:dyDescent="0.3">
      <c r="A11" s="14" t="s">
        <v>16</v>
      </c>
      <c r="B11" s="15" t="s">
        <v>7</v>
      </c>
      <c r="C11" s="26">
        <v>136295.03249703927</v>
      </c>
      <c r="E11" s="27">
        <v>61248.067525410901</v>
      </c>
      <c r="F11" s="27">
        <v>41429.477200410227</v>
      </c>
      <c r="G11" s="27">
        <v>34028.894206445795</v>
      </c>
      <c r="H11" s="27">
        <v>10244.819067733102</v>
      </c>
      <c r="I11" s="28">
        <f>SUM(E11:H11)</f>
        <v>146951.258</v>
      </c>
      <c r="J11" s="24"/>
    </row>
    <row r="12" spans="1:12" s="2" customFormat="1" ht="12.75" customHeight="1" x14ac:dyDescent="0.3">
      <c r="A12" s="14" t="s">
        <v>17</v>
      </c>
      <c r="B12" s="15" t="s">
        <v>7</v>
      </c>
      <c r="C12" s="26">
        <f>C33*C21</f>
        <v>-44647.219588924323</v>
      </c>
      <c r="E12" s="29" t="s">
        <v>18</v>
      </c>
      <c r="F12" s="29" t="s">
        <v>19</v>
      </c>
      <c r="G12" s="29" t="s">
        <v>20</v>
      </c>
      <c r="H12" s="29" t="s">
        <v>21</v>
      </c>
      <c r="I12" s="29" t="s">
        <v>5</v>
      </c>
      <c r="J12" s="24"/>
    </row>
    <row r="13" spans="1:12" s="2" customFormat="1" ht="12.75" customHeight="1" x14ac:dyDescent="0.3">
      <c r="A13" s="30" t="s">
        <v>22</v>
      </c>
      <c r="B13" s="9" t="s">
        <v>7</v>
      </c>
      <c r="C13" s="25">
        <f>C34*$C$21</f>
        <v>-13433.390769754968</v>
      </c>
      <c r="D13" s="31"/>
      <c r="E13" s="32">
        <f>E11/$C$9</f>
        <v>0.41679171964224282</v>
      </c>
      <c r="F13" s="32">
        <f t="shared" ref="F13" si="2">F11/$C$9</f>
        <v>0.28192665897702091</v>
      </c>
      <c r="G13" s="32">
        <f>G11/$C$9</f>
        <v>0.23156585843209174</v>
      </c>
      <c r="H13" s="32">
        <f>H11/$C$9</f>
        <v>6.9715762948644511E-2</v>
      </c>
      <c r="I13" s="32">
        <f>SUM(E13:H13)</f>
        <v>1</v>
      </c>
      <c r="J13" s="24"/>
    </row>
    <row r="14" spans="1:12" s="2" customFormat="1" ht="12.75" customHeight="1" x14ac:dyDescent="0.3">
      <c r="A14" s="30" t="s">
        <v>23</v>
      </c>
      <c r="B14" s="9" t="s">
        <v>7</v>
      </c>
      <c r="C14" s="25">
        <f>C35*$C$21</f>
        <v>-27753.444879513838</v>
      </c>
      <c r="E14" s="11"/>
      <c r="F14" s="11"/>
      <c r="G14" s="11"/>
      <c r="H14" s="11"/>
      <c r="I14" s="11"/>
      <c r="J14" s="24"/>
    </row>
    <row r="15" spans="1:12" s="2" customFormat="1" ht="12.75" customHeight="1" x14ac:dyDescent="0.3">
      <c r="A15" s="30" t="s">
        <v>24</v>
      </c>
      <c r="B15" s="9" t="s">
        <v>7</v>
      </c>
      <c r="C15" s="25">
        <f t="shared" ref="C15:C16" si="3">C36*$C$21</f>
        <v>-142.89884238576062</v>
      </c>
      <c r="E15" s="11"/>
      <c r="F15" s="11"/>
      <c r="G15" s="11"/>
      <c r="H15" s="11"/>
      <c r="I15" s="11"/>
      <c r="J15" s="24"/>
    </row>
    <row r="16" spans="1:12" s="2" customFormat="1" ht="12.75" customHeight="1" x14ac:dyDescent="0.3">
      <c r="A16" s="30" t="s">
        <v>25</v>
      </c>
      <c r="B16" s="9" t="s">
        <v>7</v>
      </c>
      <c r="C16" s="25">
        <f t="shared" si="3"/>
        <v>-75.827818157010924</v>
      </c>
      <c r="E16" s="11"/>
      <c r="F16" s="11"/>
      <c r="G16" s="11"/>
      <c r="H16" s="11"/>
      <c r="I16" s="11"/>
      <c r="J16" s="24"/>
    </row>
    <row r="17" spans="1:11" s="2" customFormat="1" ht="12.75" customHeight="1" x14ac:dyDescent="0.3">
      <c r="A17" s="30" t="s">
        <v>26</v>
      </c>
      <c r="B17" s="9" t="s">
        <v>7</v>
      </c>
      <c r="C17" s="25">
        <f>(C38)*$C$21</f>
        <v>-3241.6572791127428</v>
      </c>
      <c r="E17" s="11"/>
      <c r="F17" s="11"/>
      <c r="G17" s="11"/>
      <c r="H17" s="11"/>
      <c r="I17" s="11"/>
      <c r="J17" s="24"/>
    </row>
    <row r="18" spans="1:11" s="2" customFormat="1" ht="12.75" customHeight="1" x14ac:dyDescent="0.3">
      <c r="A18" s="30"/>
      <c r="B18" s="9"/>
      <c r="C18" s="25"/>
      <c r="E18" s="11"/>
      <c r="F18" s="11"/>
      <c r="G18" s="11"/>
      <c r="H18" s="11"/>
      <c r="I18" s="11"/>
      <c r="J18" s="24"/>
    </row>
    <row r="19" spans="1:11" s="2" customFormat="1" ht="12.75" customHeight="1" x14ac:dyDescent="0.3">
      <c r="A19" s="14" t="s">
        <v>27</v>
      </c>
      <c r="B19" s="15" t="s">
        <v>7</v>
      </c>
      <c r="C19" s="26">
        <f>C11+C12</f>
        <v>91647.812908114953</v>
      </c>
      <c r="E19" s="11"/>
      <c r="F19" s="11"/>
      <c r="G19" s="11"/>
      <c r="H19" s="11"/>
      <c r="I19" s="11"/>
      <c r="J19" s="24"/>
    </row>
    <row r="20" spans="1:11" s="2" customFormat="1" ht="12.75" customHeight="1" x14ac:dyDescent="0.3">
      <c r="E20" s="24"/>
      <c r="F20" s="24"/>
      <c r="G20" s="24"/>
      <c r="H20" s="24"/>
      <c r="I20" s="24"/>
      <c r="J20" s="24"/>
    </row>
    <row r="21" spans="1:11" s="2" customFormat="1" ht="13" x14ac:dyDescent="0.3">
      <c r="A21" s="2" t="s">
        <v>28</v>
      </c>
      <c r="B21" s="9" t="s">
        <v>29</v>
      </c>
      <c r="C21" s="33">
        <v>30.154</v>
      </c>
      <c r="E21" s="24"/>
      <c r="F21" s="24"/>
      <c r="G21" s="24"/>
      <c r="H21" s="24"/>
      <c r="I21" s="24"/>
      <c r="J21" s="24"/>
    </row>
    <row r="22" spans="1:11" s="2" customFormat="1" ht="13" x14ac:dyDescent="0.3">
      <c r="B22" s="9"/>
      <c r="C22" s="33"/>
      <c r="E22" s="24"/>
      <c r="F22" s="24"/>
      <c r="G22" s="24"/>
      <c r="H22" s="24"/>
      <c r="I22" s="24"/>
      <c r="J22" s="24"/>
    </row>
    <row r="23" spans="1:11" s="2" customFormat="1" ht="13" x14ac:dyDescent="0.3">
      <c r="E23" s="4" t="str">
        <f>E2</f>
        <v>Repayments of Total Long Term Loans</v>
      </c>
      <c r="F23" s="5"/>
      <c r="G23" s="5"/>
      <c r="H23" s="5"/>
      <c r="I23" s="5"/>
      <c r="J23" s="5"/>
      <c r="K23" s="6"/>
    </row>
    <row r="24" spans="1:11" s="2" customFormat="1" ht="15" x14ac:dyDescent="0.3">
      <c r="A24" s="7" t="s">
        <v>30</v>
      </c>
      <c r="C24" s="8" t="str">
        <f>C3</f>
        <v>4Q19</v>
      </c>
      <c r="E24" s="8">
        <f>E3</f>
        <v>2020</v>
      </c>
      <c r="F24" s="8">
        <f t="shared" ref="F24:J24" si="4">F3</f>
        <v>2021</v>
      </c>
      <c r="G24" s="8">
        <f t="shared" si="4"/>
        <v>2022</v>
      </c>
      <c r="H24" s="8">
        <f t="shared" si="4"/>
        <v>2023</v>
      </c>
      <c r="I24" s="8">
        <f t="shared" si="4"/>
        <v>2024</v>
      </c>
      <c r="J24" s="34" t="str">
        <f t="shared" si="4"/>
        <v>2025+ Onwards</v>
      </c>
      <c r="K24" s="34" t="s">
        <v>5</v>
      </c>
    </row>
    <row r="25" spans="1:11" s="2" customFormat="1" ht="13" x14ac:dyDescent="0.3">
      <c r="A25" s="2" t="s">
        <v>6</v>
      </c>
      <c r="B25" s="9" t="s">
        <v>31</v>
      </c>
      <c r="C25" s="10">
        <v>1638.3858194601048</v>
      </c>
      <c r="D25" s="11">
        <f>C25/$C$30</f>
        <v>0.33619233120141107</v>
      </c>
      <c r="E25" s="12">
        <f>E4/$C$21</f>
        <v>204.40011657519398</v>
      </c>
      <c r="F25" s="12">
        <f t="shared" ref="F25:J26" si="5">F4/$C$21</f>
        <v>421.52614780272904</v>
      </c>
      <c r="G25" s="12">
        <f t="shared" si="5"/>
        <v>344.01267841835374</v>
      </c>
      <c r="H25" s="12">
        <f t="shared" si="5"/>
        <v>234.37242135864349</v>
      </c>
      <c r="I25" s="12">
        <f t="shared" si="5"/>
        <v>263.30597972912255</v>
      </c>
      <c r="J25" s="12">
        <f t="shared" si="5"/>
        <v>170.77748376537247</v>
      </c>
      <c r="K25" s="12">
        <v>1638.3858194601048</v>
      </c>
    </row>
    <row r="26" spans="1:11" s="2" customFormat="1" ht="13" x14ac:dyDescent="0.3">
      <c r="A26" s="2" t="s">
        <v>8</v>
      </c>
      <c r="B26" s="9" t="s">
        <v>31</v>
      </c>
      <c r="C26" s="10">
        <v>2227.4946275784309</v>
      </c>
      <c r="D26" s="11">
        <f>C26/$C$30</f>
        <v>0.45707586252851279</v>
      </c>
      <c r="E26" s="12">
        <f t="shared" ref="E26:I26" si="6">E5/$C$21</f>
        <v>136.22846056907872</v>
      </c>
      <c r="F26" s="12">
        <f t="shared" si="6"/>
        <v>249.5480485852934</v>
      </c>
      <c r="G26" s="12">
        <f>G5/$C$21</f>
        <v>251.06234838292627</v>
      </c>
      <c r="H26" s="12">
        <f t="shared" si="6"/>
        <v>170.08573435195842</v>
      </c>
      <c r="I26" s="12">
        <f t="shared" si="6"/>
        <v>472.24175703028732</v>
      </c>
      <c r="J26" s="12">
        <f t="shared" si="5"/>
        <v>948.32828621980036</v>
      </c>
      <c r="K26" s="12">
        <f>SUM(E26:J26)</f>
        <v>2227.4946351393446</v>
      </c>
    </row>
    <row r="27" spans="1:11" s="2" customFormat="1" ht="13" x14ac:dyDescent="0.3">
      <c r="A27" s="14" t="s">
        <v>9</v>
      </c>
      <c r="B27" s="15" t="s">
        <v>31</v>
      </c>
      <c r="C27" s="16">
        <f>C25+C26</f>
        <v>3865.8804470385357</v>
      </c>
      <c r="D27" s="17">
        <f>C27/$C$30</f>
        <v>0.79326819372992385</v>
      </c>
      <c r="E27" s="18">
        <f>E25+E26</f>
        <v>340.6285771442727</v>
      </c>
      <c r="F27" s="18">
        <f t="shared" ref="F27:J27" si="7">F25+F26</f>
        <v>671.07419638802241</v>
      </c>
      <c r="G27" s="18">
        <f t="shared" si="7"/>
        <v>595.07502680128005</v>
      </c>
      <c r="H27" s="18">
        <f t="shared" si="7"/>
        <v>404.45815571060189</v>
      </c>
      <c r="I27" s="18">
        <f t="shared" si="7"/>
        <v>735.54773675940987</v>
      </c>
      <c r="J27" s="18">
        <f t="shared" si="7"/>
        <v>1119.1057699851729</v>
      </c>
      <c r="K27" s="19">
        <f>SUM(E27:J27)</f>
        <v>3865.8894627887594</v>
      </c>
    </row>
    <row r="28" spans="1:11" s="2" customFormat="1" ht="13" x14ac:dyDescent="0.3">
      <c r="A28" s="14" t="s">
        <v>10</v>
      </c>
      <c r="B28" s="15" t="s">
        <v>11</v>
      </c>
      <c r="C28" s="20">
        <v>0.61643540397232932</v>
      </c>
      <c r="E28" s="35">
        <f>E27/$K$27</f>
        <v>8.8111307998587074E-2</v>
      </c>
      <c r="F28" s="35">
        <f t="shared" ref="F28:K28" si="8">F27/$K$27</f>
        <v>0.1735885629549081</v>
      </c>
      <c r="G28" s="35">
        <f t="shared" si="8"/>
        <v>0.15392965384271678</v>
      </c>
      <c r="H28" s="35">
        <f t="shared" si="8"/>
        <v>0.10462227634900755</v>
      </c>
      <c r="I28" s="35">
        <f t="shared" si="8"/>
        <v>0.19026610663327231</v>
      </c>
      <c r="J28" s="35">
        <f t="shared" si="8"/>
        <v>0.28948209222150834</v>
      </c>
      <c r="K28" s="35">
        <f t="shared" si="8"/>
        <v>1</v>
      </c>
    </row>
    <row r="29" spans="1:11" s="2" customFormat="1" ht="13" x14ac:dyDescent="0.3">
      <c r="A29" s="2" t="s">
        <v>12</v>
      </c>
      <c r="B29" s="9" t="s">
        <v>31</v>
      </c>
      <c r="C29" s="10">
        <v>1007.478245008954</v>
      </c>
      <c r="D29" s="11">
        <f>C29/$C$30</f>
        <v>0.20673180627007631</v>
      </c>
    </row>
    <row r="30" spans="1:11" s="2" customFormat="1" ht="13" x14ac:dyDescent="0.3">
      <c r="A30" s="14" t="s">
        <v>13</v>
      </c>
      <c r="B30" s="15" t="s">
        <v>31</v>
      </c>
      <c r="C30" s="22">
        <v>4873.3586920474891</v>
      </c>
      <c r="D30" s="23">
        <f>C30/$C$30</f>
        <v>1</v>
      </c>
      <c r="J30" s="24"/>
    </row>
    <row r="31" spans="1:11" s="2" customFormat="1" ht="13" x14ac:dyDescent="0.3">
      <c r="A31" s="2" t="s">
        <v>14</v>
      </c>
      <c r="B31" s="9" t="s">
        <v>31</v>
      </c>
      <c r="C31" s="25">
        <v>-353.39343048884922</v>
      </c>
      <c r="E31" s="4" t="s">
        <v>15</v>
      </c>
      <c r="F31" s="5"/>
      <c r="G31" s="5"/>
      <c r="H31" s="5"/>
      <c r="I31" s="6"/>
      <c r="J31" s="24"/>
    </row>
    <row r="32" spans="1:11" s="2" customFormat="1" ht="13" x14ac:dyDescent="0.3">
      <c r="A32" s="14" t="s">
        <v>16</v>
      </c>
      <c r="B32" s="15" t="s">
        <v>31</v>
      </c>
      <c r="C32" s="26">
        <f>C30+C31</f>
        <v>4519.9652615586401</v>
      </c>
      <c r="E32" s="36">
        <f>E11/$C$21</f>
        <v>2031.1755496919448</v>
      </c>
      <c r="F32" s="36">
        <f>F11/$C$21</f>
        <v>1373.9297340455737</v>
      </c>
      <c r="G32" s="36">
        <f>G11/$C$21</f>
        <v>1128.503488971473</v>
      </c>
      <c r="H32" s="36">
        <f>H11/$C$21</f>
        <v>339.74991933849913</v>
      </c>
      <c r="I32" s="28">
        <f>SUM(E32:H32)</f>
        <v>4873.35869204749</v>
      </c>
      <c r="J32" s="24"/>
    </row>
    <row r="33" spans="1:40" s="2" customFormat="1" ht="13" x14ac:dyDescent="0.3">
      <c r="A33" s="14" t="s">
        <v>17</v>
      </c>
      <c r="B33" s="15" t="s">
        <v>31</v>
      </c>
      <c r="C33" s="26">
        <v>-1480.6400341223161</v>
      </c>
      <c r="E33" s="29" t="s">
        <v>18</v>
      </c>
      <c r="F33" s="29" t="s">
        <v>19</v>
      </c>
      <c r="G33" s="29" t="s">
        <v>20</v>
      </c>
      <c r="H33" s="29" t="s">
        <v>21</v>
      </c>
      <c r="I33" s="29" t="s">
        <v>5</v>
      </c>
      <c r="J33" s="24"/>
    </row>
    <row r="34" spans="1:40" s="2" customFormat="1" ht="13" x14ac:dyDescent="0.3">
      <c r="A34" s="30" t="s">
        <v>22</v>
      </c>
      <c r="B34" s="37" t="s">
        <v>31</v>
      </c>
      <c r="C34" s="25">
        <v>-445.49282913560285</v>
      </c>
      <c r="D34" s="38"/>
      <c r="E34" s="32">
        <f>E32/$C$30</f>
        <v>0.41679171964224293</v>
      </c>
      <c r="F34" s="32">
        <f>F32/$C$30</f>
        <v>0.28192665897702102</v>
      </c>
      <c r="G34" s="32">
        <f t="shared" ref="G34:H34" si="9">G32/$C$30</f>
        <v>0.23156585843209182</v>
      </c>
      <c r="H34" s="32">
        <f t="shared" si="9"/>
        <v>6.9715762948644538E-2</v>
      </c>
      <c r="I34" s="32">
        <f>SUM(E34:H34)</f>
        <v>1.0000000000000002</v>
      </c>
    </row>
    <row r="35" spans="1:40" s="2" customFormat="1" ht="13" x14ac:dyDescent="0.3">
      <c r="A35" s="30" t="s">
        <v>32</v>
      </c>
      <c r="B35" s="37" t="s">
        <v>31</v>
      </c>
      <c r="C35" s="25">
        <v>-920.39015983000058</v>
      </c>
      <c r="E35" s="11"/>
      <c r="F35" s="11"/>
      <c r="G35" s="11"/>
      <c r="H35" s="11"/>
      <c r="I35" s="11"/>
    </row>
    <row r="36" spans="1:40" s="2" customFormat="1" ht="13" x14ac:dyDescent="0.3">
      <c r="A36" s="30" t="s">
        <v>24</v>
      </c>
      <c r="B36" s="37" t="s">
        <v>31</v>
      </c>
      <c r="C36" s="25">
        <v>-4.7389680435683692</v>
      </c>
      <c r="E36" s="11"/>
      <c r="F36" s="11"/>
      <c r="G36" s="11"/>
      <c r="H36" s="11"/>
      <c r="I36" s="11"/>
    </row>
    <row r="37" spans="1:40" s="2" customFormat="1" ht="13" x14ac:dyDescent="0.3">
      <c r="A37" s="30" t="s">
        <v>25</v>
      </c>
      <c r="B37" s="37" t="s">
        <v>31</v>
      </c>
      <c r="C37" s="25">
        <v>-2.5146852210987238</v>
      </c>
      <c r="E37" s="11"/>
      <c r="F37" s="11"/>
      <c r="G37" s="11"/>
      <c r="H37" s="11"/>
      <c r="I37" s="11"/>
    </row>
    <row r="38" spans="1:40" s="2" customFormat="1" ht="13" x14ac:dyDescent="0.3">
      <c r="A38" s="30" t="s">
        <v>26</v>
      </c>
      <c r="B38" s="37" t="s">
        <v>31</v>
      </c>
      <c r="C38" s="25">
        <v>-107.5033918920456</v>
      </c>
      <c r="E38" s="11"/>
      <c r="F38" s="11"/>
      <c r="G38" s="11"/>
      <c r="H38" s="11"/>
      <c r="I38" s="11"/>
    </row>
    <row r="39" spans="1:40" s="2" customFormat="1" ht="13" x14ac:dyDescent="0.3">
      <c r="A39" s="30"/>
      <c r="B39" s="37"/>
      <c r="C39" s="25"/>
      <c r="E39" s="11"/>
      <c r="F39" s="11"/>
      <c r="G39" s="11"/>
      <c r="H39" s="11"/>
      <c r="I39" s="11"/>
    </row>
    <row r="40" spans="1:40" s="2" customFormat="1" ht="13" x14ac:dyDescent="0.3">
      <c r="A40" s="14" t="s">
        <v>27</v>
      </c>
      <c r="B40" s="15" t="s">
        <v>31</v>
      </c>
      <c r="C40" s="26">
        <f>C32+C33</f>
        <v>3039.325227436324</v>
      </c>
      <c r="E40" s="11"/>
      <c r="F40" s="11"/>
      <c r="G40" s="11"/>
      <c r="H40" s="11"/>
      <c r="I40" s="11"/>
    </row>
    <row r="41" spans="1:40" s="2" customFormat="1" ht="13" x14ac:dyDescent="0.3">
      <c r="AN41" s="39"/>
    </row>
    <row r="42" spans="1:40" x14ac:dyDescent="0.3">
      <c r="A42" s="2"/>
      <c r="K42" s="40"/>
    </row>
    <row r="43" spans="1:40" s="41" customFormat="1" x14ac:dyDescent="0.3">
      <c r="D43" s="42"/>
    </row>
    <row r="44" spans="1:40" s="41" customFormat="1" x14ac:dyDescent="0.3">
      <c r="D44" s="42"/>
    </row>
    <row r="45" spans="1:40" s="41" customFormat="1" x14ac:dyDescent="0.3">
      <c r="D45" s="42"/>
    </row>
    <row r="46" spans="1:40" s="41" customFormat="1" ht="25" x14ac:dyDescent="0.5">
      <c r="A46" s="43" t="s">
        <v>33</v>
      </c>
      <c r="B46" s="43"/>
      <c r="C46" s="43"/>
      <c r="D46" s="43"/>
    </row>
    <row r="47" spans="1:40" s="41" customFormat="1" x14ac:dyDescent="0.3"/>
    <row r="48" spans="1:40" s="41" customFormat="1" ht="31" customHeight="1" x14ac:dyDescent="0.3">
      <c r="A48" s="44" t="s">
        <v>34</v>
      </c>
      <c r="B48" s="44" t="s">
        <v>35</v>
      </c>
      <c r="C48" s="45" t="s">
        <v>36</v>
      </c>
      <c r="D48" s="45"/>
      <c r="E48" s="45"/>
      <c r="F48" s="45"/>
      <c r="G48" s="45"/>
      <c r="H48" s="45"/>
      <c r="I48" s="45"/>
      <c r="J48" s="45"/>
      <c r="K48" s="45"/>
    </row>
    <row r="49" spans="1:11" s="41" customFormat="1" x14ac:dyDescent="0.3">
      <c r="A49" s="44" t="s">
        <v>37</v>
      </c>
      <c r="B49" s="44" t="s">
        <v>35</v>
      </c>
      <c r="C49" s="45" t="s">
        <v>38</v>
      </c>
      <c r="D49" s="45"/>
      <c r="E49" s="45"/>
      <c r="F49" s="45"/>
      <c r="G49" s="45"/>
      <c r="H49" s="45"/>
      <c r="I49" s="45"/>
      <c r="J49" s="45"/>
      <c r="K49" s="45"/>
    </row>
    <row r="50" spans="1:11" s="41" customFormat="1" x14ac:dyDescent="0.3">
      <c r="A50" s="44"/>
      <c r="B50" s="44"/>
      <c r="C50" s="45" t="s">
        <v>39</v>
      </c>
      <c r="D50" s="45"/>
      <c r="E50" s="45"/>
      <c r="F50" s="45"/>
      <c r="G50" s="45"/>
      <c r="H50" s="45"/>
      <c r="I50" s="45"/>
      <c r="J50" s="45"/>
      <c r="K50" s="45"/>
    </row>
    <row r="51" spans="1:11" s="41" customFormat="1" x14ac:dyDescent="0.3">
      <c r="A51" s="44"/>
      <c r="B51" s="44"/>
      <c r="C51" s="45" t="s">
        <v>40</v>
      </c>
      <c r="D51" s="45"/>
      <c r="E51" s="45"/>
      <c r="F51" s="45"/>
      <c r="G51" s="45"/>
      <c r="H51" s="45"/>
      <c r="I51" s="45"/>
      <c r="J51" s="45"/>
      <c r="K51" s="45"/>
    </row>
    <row r="52" spans="1:11" s="41" customFormat="1" x14ac:dyDescent="0.3">
      <c r="A52" s="44"/>
      <c r="B52" s="44"/>
      <c r="C52" s="45" t="s">
        <v>41</v>
      </c>
      <c r="D52" s="45"/>
      <c r="E52" s="45"/>
      <c r="F52" s="45"/>
      <c r="G52" s="45"/>
      <c r="H52" s="45"/>
      <c r="I52" s="45"/>
      <c r="J52" s="45"/>
      <c r="K52" s="45"/>
    </row>
    <row r="53" spans="1:11" s="41" customFormat="1" x14ac:dyDescent="0.3">
      <c r="A53" s="44"/>
      <c r="B53" s="44"/>
      <c r="C53" s="45" t="s">
        <v>42</v>
      </c>
      <c r="D53" s="45"/>
      <c r="E53" s="45"/>
      <c r="F53" s="45"/>
      <c r="G53" s="45"/>
      <c r="H53" s="45"/>
      <c r="I53" s="45"/>
      <c r="J53" s="45"/>
      <c r="K53" s="45"/>
    </row>
    <row r="54" spans="1:11" s="41" customFormat="1" x14ac:dyDescent="0.3">
      <c r="A54" s="44"/>
      <c r="B54" s="44"/>
      <c r="C54" s="45" t="s">
        <v>43</v>
      </c>
      <c r="D54" s="45"/>
      <c r="E54" s="45"/>
      <c r="F54" s="45"/>
      <c r="G54" s="45"/>
      <c r="H54" s="45"/>
      <c r="I54" s="45"/>
      <c r="J54" s="45"/>
      <c r="K54" s="45"/>
    </row>
    <row r="55" spans="1:11" s="41" customFormat="1" x14ac:dyDescent="0.3">
      <c r="A55" s="44"/>
      <c r="B55" s="44"/>
      <c r="C55" s="45" t="s">
        <v>44</v>
      </c>
      <c r="D55" s="45"/>
      <c r="E55" s="45"/>
      <c r="F55" s="45"/>
      <c r="G55" s="45"/>
      <c r="H55" s="45"/>
      <c r="I55" s="45"/>
      <c r="J55" s="45"/>
      <c r="K55" s="45"/>
    </row>
    <row r="56" spans="1:11" s="41" customFormat="1" x14ac:dyDescent="0.3">
      <c r="A56" s="44"/>
      <c r="B56" s="44"/>
      <c r="C56" s="45" t="s">
        <v>45</v>
      </c>
      <c r="D56" s="45"/>
      <c r="E56" s="45"/>
      <c r="F56" s="45"/>
      <c r="G56" s="45"/>
      <c r="H56" s="45"/>
      <c r="I56" s="45"/>
      <c r="J56" s="45"/>
      <c r="K56" s="45"/>
    </row>
    <row r="57" spans="1:11" s="41" customFormat="1" ht="27.75" customHeight="1" x14ac:dyDescent="0.3">
      <c r="A57" s="41" t="s">
        <v>46</v>
      </c>
      <c r="B57" s="41" t="s">
        <v>35</v>
      </c>
      <c r="C57" s="45" t="s">
        <v>47</v>
      </c>
      <c r="D57" s="45"/>
      <c r="E57" s="45"/>
      <c r="F57" s="45"/>
      <c r="G57" s="45"/>
      <c r="H57" s="45"/>
      <c r="I57" s="45"/>
      <c r="J57" s="45"/>
      <c r="K57" s="45"/>
    </row>
    <row r="58" spans="1:11" s="41" customFormat="1" ht="27.75" customHeight="1" x14ac:dyDescent="0.3">
      <c r="A58" s="41" t="s">
        <v>48</v>
      </c>
      <c r="B58" s="41" t="s">
        <v>35</v>
      </c>
      <c r="C58" s="45" t="s">
        <v>49</v>
      </c>
      <c r="D58" s="45"/>
      <c r="E58" s="45"/>
      <c r="F58" s="45"/>
      <c r="G58" s="45"/>
      <c r="H58" s="45"/>
      <c r="I58" s="45"/>
      <c r="J58" s="45"/>
      <c r="K58" s="45"/>
    </row>
    <row r="59" spans="1:11" s="41" customFormat="1" ht="27.75" customHeight="1" x14ac:dyDescent="0.3">
      <c r="A59" s="41" t="s">
        <v>50</v>
      </c>
      <c r="B59" s="41" t="s">
        <v>35</v>
      </c>
      <c r="C59" s="45" t="s">
        <v>51</v>
      </c>
      <c r="D59" s="45"/>
      <c r="E59" s="45"/>
      <c r="F59" s="45"/>
      <c r="G59" s="45"/>
      <c r="H59" s="45"/>
      <c r="I59" s="45"/>
      <c r="J59" s="45"/>
      <c r="K59" s="45"/>
    </row>
    <row r="60" spans="1:11" s="41" customFormat="1" ht="27.75" customHeight="1" x14ac:dyDescent="0.3">
      <c r="A60" s="41" t="s">
        <v>52</v>
      </c>
      <c r="B60" s="41" t="s">
        <v>35</v>
      </c>
      <c r="C60" s="45" t="s">
        <v>53</v>
      </c>
      <c r="D60" s="45"/>
      <c r="E60" s="45"/>
      <c r="F60" s="45"/>
      <c r="G60" s="45"/>
      <c r="H60" s="45"/>
      <c r="I60" s="45"/>
      <c r="J60" s="45"/>
      <c r="K60" s="45"/>
    </row>
    <row r="61" spans="1:11" s="41" customFormat="1" ht="27.75" customHeight="1" x14ac:dyDescent="0.3">
      <c r="A61" s="41" t="s">
        <v>54</v>
      </c>
      <c r="B61" s="41" t="s">
        <v>35</v>
      </c>
      <c r="C61" s="45" t="s">
        <v>55</v>
      </c>
      <c r="D61" s="45"/>
      <c r="E61" s="45"/>
      <c r="F61" s="45"/>
      <c r="G61" s="45"/>
      <c r="H61" s="45"/>
      <c r="I61" s="45"/>
      <c r="J61" s="45"/>
      <c r="K61" s="45"/>
    </row>
    <row r="62" spans="1:11" s="41" customFormat="1" ht="27.75" customHeight="1" x14ac:dyDescent="0.3">
      <c r="A62" s="41" t="s">
        <v>56</v>
      </c>
      <c r="B62" s="41" t="s">
        <v>35</v>
      </c>
      <c r="C62" s="45" t="s">
        <v>57</v>
      </c>
      <c r="D62" s="45"/>
      <c r="E62" s="45"/>
      <c r="F62" s="45"/>
      <c r="G62" s="45"/>
      <c r="H62" s="45"/>
      <c r="I62" s="45"/>
      <c r="J62" s="45"/>
      <c r="K62" s="45"/>
    </row>
    <row r="63" spans="1:11" s="41" customFormat="1" ht="27.75" customHeight="1" x14ac:dyDescent="0.3">
      <c r="A63" s="41" t="s">
        <v>58</v>
      </c>
      <c r="B63" s="41" t="s">
        <v>35</v>
      </c>
      <c r="C63" s="45" t="s">
        <v>59</v>
      </c>
      <c r="D63" s="45"/>
      <c r="E63" s="45"/>
      <c r="F63" s="45"/>
      <c r="G63" s="45"/>
      <c r="H63" s="45"/>
      <c r="I63" s="45"/>
      <c r="J63" s="45"/>
      <c r="K63" s="45"/>
    </row>
    <row r="64" spans="1:11" s="41" customFormat="1" x14ac:dyDescent="0.3">
      <c r="D64" s="42"/>
      <c r="K64" s="46" t="s">
        <v>60</v>
      </c>
    </row>
    <row r="65" spans="4:4" s="41" customFormat="1" x14ac:dyDescent="0.3">
      <c r="D65" s="42"/>
    </row>
    <row r="66" spans="4:4" s="41" customFormat="1" x14ac:dyDescent="0.3">
      <c r="D66" s="42"/>
    </row>
    <row r="67" spans="4:4" s="41" customFormat="1" x14ac:dyDescent="0.3">
      <c r="D67" s="42"/>
    </row>
    <row r="68" spans="4:4" s="41" customFormat="1" x14ac:dyDescent="0.3">
      <c r="D68" s="42"/>
    </row>
    <row r="69" spans="4:4" s="41" customFormat="1" x14ac:dyDescent="0.3">
      <c r="D69" s="42"/>
    </row>
    <row r="70" spans="4:4" s="41" customFormat="1" x14ac:dyDescent="0.3">
      <c r="D70" s="42"/>
    </row>
    <row r="71" spans="4:4" s="41" customFormat="1" x14ac:dyDescent="0.3">
      <c r="D71" s="42"/>
    </row>
    <row r="72" spans="4:4" s="41" customFormat="1" x14ac:dyDescent="0.3">
      <c r="D72" s="42"/>
    </row>
    <row r="73" spans="4:4" s="41" customFormat="1" x14ac:dyDescent="0.3">
      <c r="D73" s="42"/>
    </row>
    <row r="74" spans="4:4" s="41" customFormat="1" x14ac:dyDescent="0.3">
      <c r="D74" s="42"/>
    </row>
    <row r="75" spans="4:4" s="41" customFormat="1" x14ac:dyDescent="0.3">
      <c r="D75" s="42"/>
    </row>
    <row r="76" spans="4:4" s="41" customFormat="1" x14ac:dyDescent="0.3">
      <c r="D76" s="42"/>
    </row>
    <row r="77" spans="4:4" s="41" customFormat="1" x14ac:dyDescent="0.3">
      <c r="D77" s="42"/>
    </row>
    <row r="78" spans="4:4" s="41" customFormat="1" x14ac:dyDescent="0.3">
      <c r="D78" s="42"/>
    </row>
    <row r="79" spans="4:4" s="41" customFormat="1" x14ac:dyDescent="0.3">
      <c r="D79" s="42"/>
    </row>
  </sheetData>
  <mergeCells count="21">
    <mergeCell ref="C61:K61"/>
    <mergeCell ref="C62:K62"/>
    <mergeCell ref="C63:K63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E2:K2"/>
    <mergeCell ref="E10:I10"/>
    <mergeCell ref="E23:K23"/>
    <mergeCell ref="E31:I31"/>
    <mergeCell ref="A46:D46"/>
    <mergeCell ref="C48:K48"/>
  </mergeCells>
  <pageMargins left="0.25" right="0.25" top="0.75" bottom="0.75" header="0.3" footer="0.3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IVL Debts &amp; Glossary of terms</vt:lpstr>
      <vt:lpstr>'IVL Debts &amp; Glossary of terms'!Print_Area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dcterms:created xsi:type="dcterms:W3CDTF">2020-02-27T04:58:55Z</dcterms:created>
  <dcterms:modified xsi:type="dcterms:W3CDTF">2020-02-27T04:59:09Z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