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4Q19\Upload on website\TH version\"/>
    </mc:Choice>
  </mc:AlternateContent>
  <bookViews>
    <workbookView xWindow="0" yWindow="0" windowWidth="19200" windowHeight="7050"/>
  </bookViews>
  <sheets>
    <sheet name="Segments Analysis in US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xlnm._FilterDatabase" localSheetId="0" hidden="1">'Segments Analysis in USD'!$A$2:$DQ$95</definedName>
    <definedName name="_PRD1">237</definedName>
    <definedName name="_PRD3">[1]AllData!#REF!</definedName>
    <definedName name="_PRD3_4">[1]AllData!#REF!</definedName>
    <definedName name="_PRD3_8">[1]AllData!#REF!</definedName>
    <definedName name="_PST1">#REF!</definedName>
    <definedName name="_PST1_4">#REF!</definedName>
    <definedName name="_PST1_8">#REF!</definedName>
    <definedName name="_QTR1">[2]PRM!$H$1:$H$13</definedName>
    <definedName name="_QTR2">[2]PRM!$I$1:$I$13</definedName>
    <definedName name="_QTR3">[2]PRM!$J$1:$J$13</definedName>
    <definedName name="_QTR4">[3]Prm!$H$1:$H$13</definedName>
    <definedName name="_SCB1">'[4]SCB 1 - Current'!$F$10</definedName>
    <definedName name="_SCB2">'[4]SCB 2 - Current'!$F$11</definedName>
    <definedName name="ACCOUNT">'[5]S&amp;S BGT'!$S$2:$S$21</definedName>
    <definedName name="ACH">[5]Value!$AE$15</definedName>
    <definedName name="AddOne">[6]NBCA_2001_Completed!#REF!</definedName>
    <definedName name="AddOne_4">[6]NBCA_2001_Completed!#REF!</definedName>
    <definedName name="AddOne_8">[6]NBCA_2001_Completed!#REF!</definedName>
    <definedName name="ajn">#REF!</definedName>
    <definedName name="AKS">[5]Value!$AE$19</definedName>
    <definedName name="AR">[5]Value!$AE$12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[5]Value!$AE$9</definedName>
    <definedName name="AvgDep">#REF!</definedName>
    <definedName name="AW">[5]Value!$AE$28</definedName>
    <definedName name="BASE">[7]PRM!$A$19:$B$20</definedName>
    <definedName name="BASE_9">#REF!</definedName>
    <definedName name="BKS">[5]Value!$AE$25</definedName>
    <definedName name="BM">[5]Value!$AE$29</definedName>
    <definedName name="BUDGET">#REF!</definedName>
    <definedName name="BuiltIn_AutoFilter___1">#REF!</definedName>
    <definedName name="CellNow">[6]NBCA_2001_Completed!#REF!</definedName>
    <definedName name="CellNow_4">[6]NBCA_2001_Completed!#REF!</definedName>
    <definedName name="CellNow_8">[6]NBCA_2001_Completed!#REF!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'[8]OCT-2001'!#REF!</definedName>
    <definedName name="da_4">'[8]OCT-2001'!#REF!</definedName>
    <definedName name="da_8">'[8]OCT-2001'!#REF!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[5]Value!$AE$20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'[9]PRMT-00'!$H$8</definedName>
    <definedName name="DTYCHANGES">#REF!</definedName>
    <definedName name="DWT">[5]Value!$AE$31</definedName>
    <definedName name="EUR">[10]PRMT!$E$36</definedName>
    <definedName name="Excel_BuiltIn__FilterDatabase">#REF!</definedName>
    <definedName name="Excel_BuiltIn__FilterDatabase_5">[11]eliminations!#REF!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'[12]Sum_Exp Delta'!#REF!</definedName>
    <definedName name="Filt2_4">'[12]Sum_Exp Delta'!#REF!</definedName>
    <definedName name="Filt2_8">'[12]Sum_Exp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[13]PRM!$C$18:$D$19</definedName>
    <definedName name="H_9">#REF!</definedName>
    <definedName name="HR">[5]Value!$AE$26</definedName>
    <definedName name="HVA">#REF!</definedName>
    <definedName name="i">#REF!</definedName>
    <definedName name="I___0">#REF!</definedName>
    <definedName name="idr">'[14]PRMT-00'!$H$7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[5]Value!$AE$29</definedName>
    <definedName name="IVWISE">#REF!</definedName>
    <definedName name="J">[13]PRM!$A$16:$B$17</definedName>
    <definedName name="J_9">#REF!</definedName>
    <definedName name="JKM">[5]Value!$AE$21</definedName>
    <definedName name="K">[13]PRM!$A$18:$B$19</definedName>
    <definedName name="K_9">#REF!</definedName>
    <definedName name="kdk">[5]Value!$AE$22</definedName>
    <definedName name="kl">[5]Value!$AE$17</definedName>
    <definedName name="KPR">[5]Value!$AE$16</definedName>
    <definedName name="L">[13]PRM!$C$16:$D$17</definedName>
    <definedName name="L_9">#REF!</definedName>
    <definedName name="LC">#REF!</definedName>
    <definedName name="LC_4">#REF!</definedName>
    <definedName name="LC_8">#REF!</definedName>
    <definedName name="LNP">[5]Value!#REF!</definedName>
    <definedName name="LNP_4">[5]Value!#REF!</definedName>
    <definedName name="LNP_8">[5]Value!#REF!</definedName>
    <definedName name="LUP_Name">'[15]FG-NOV06'!$M$1:$BW$1</definedName>
    <definedName name="m">1000000</definedName>
    <definedName name="merger">#REF!</definedName>
    <definedName name="merger___0">#REF!</definedName>
    <definedName name="MKS">[5]Value!$AE$23</definedName>
    <definedName name="month">[16]Prm!$A$2:$B$13</definedName>
    <definedName name="mps">#REF!</definedName>
    <definedName name="ms">[5]Value!$AE$32</definedName>
    <definedName name="MTH">[5]Value!$I$2</definedName>
    <definedName name="n">'[17]Pet Resin'!$G$2</definedName>
    <definedName name="Next1">[6]NBCA_2001_Completed!#REF!</definedName>
    <definedName name="Next1_4">[6]NBCA_2001_Completed!#REF!</definedName>
    <definedName name="Next1_8">[6]NBCA_2001_Completed!#REF!</definedName>
    <definedName name="Next11">[6]NBCA_2001_Completed!#REF!</definedName>
    <definedName name="Next11_4">[6]NBCA_2001_Completed!#REF!</definedName>
    <definedName name="Next11_8">[6]NBCA_2001_Completed!#REF!</definedName>
    <definedName name="Next2">[6]NBCA_2001_Completed!#REF!</definedName>
    <definedName name="Next2_4">[6]NBCA_2001_Completed!#REF!</definedName>
    <definedName name="Next2_8">[6]NBCA_2001_Completed!#REF!</definedName>
    <definedName name="Next21">[6]NBCA_2001_Completed!#REF!</definedName>
    <definedName name="Next21_4">[6]NBCA_2001_Completed!#REF!</definedName>
    <definedName name="Next21_8">[6]NBCA_2001_Completed!#REF!</definedName>
    <definedName name="Next3">[6]NBCA_2001_Completed!#REF!</definedName>
    <definedName name="Next3_4">[6]NBCA_2001_Completed!#REF!</definedName>
    <definedName name="Next3_8">[6]NBCA_2001_Completed!#REF!</definedName>
    <definedName name="Next31">[6]NBCA_2001_Completed!#REF!</definedName>
    <definedName name="Next31_4">[6]NBCA_2001_Completed!#REF!</definedName>
    <definedName name="Next31_8">[6]NBCA_2001_Completed!#REF!</definedName>
    <definedName name="No">'[18]P&amp;L'!$D$1</definedName>
    <definedName name="pa">12/10</definedName>
    <definedName name="PARITY">[19]Contract!$M$2:$N$4</definedName>
    <definedName name="PARITY_9">#REF!</definedName>
    <definedName name="plan">[19]EXPSCHE!$X$6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'Segments Analysis in USD'!$A$1:$AN$140</definedName>
    <definedName name="_xlnm.Print_Titles" localSheetId="0">'Segments Analysis in USD'!$1:$2</definedName>
    <definedName name="PRODTOTAL">#REF!</definedName>
    <definedName name="production">#REF!</definedName>
    <definedName name="PRODWVG1">#REF!</definedName>
    <definedName name="PRODWVG2">#REF!</definedName>
    <definedName name="Project">'[20]New Projects'!$AS$3:$AS$4</definedName>
    <definedName name="ProjectName">{"BU Name or Client/Project Name"}</definedName>
    <definedName name="PS">[5]Value!$AE$11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[5]Value!$AE$13</definedName>
    <definedName name="rjd">[5]Value!$AE$30</definedName>
    <definedName name="RM">[5]Value!$AE$11</definedName>
    <definedName name="RMPRICE">#REF!</definedName>
    <definedName name="rt_insu">[19]Contract!$Z$6</definedName>
    <definedName name="rt_insu_9">#REF!</definedName>
    <definedName name="rt_intt">[19]Contract!$AC$6</definedName>
    <definedName name="rt_intt_9">#REF!</definedName>
    <definedName name="rt_intt1">[10]CNT!$AE$5</definedName>
    <definedName name="RTG">[5]Value!$AE$11</definedName>
    <definedName name="RTR">[5]Value!$AE$27</definedName>
    <definedName name="S">'[21]PRMT-03'!$H$9</definedName>
    <definedName name="SDY">#REF!</definedName>
    <definedName name="sgd">#REF!/#REF!</definedName>
    <definedName name="SM">[5]Value!$AE$20</definedName>
    <definedName name="ss">#REF!</definedName>
    <definedName name="SSP">[7]PRM!$A$17:$B$18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[5]Value!$B$6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'[22]PRMT-00'!$H$7</definedName>
    <definedName name="VF_1">#REF!</definedName>
    <definedName name="VF_2">#REF!</definedName>
    <definedName name="VK">[5]Value!$AE$18</definedName>
    <definedName name="warehouse">#REF!</definedName>
    <definedName name="xrt">[23]TABLES!$A$2:$C$22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[5]Value!$AE$24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0" i="1" l="1"/>
  <c r="A132" i="1"/>
  <c r="A124" i="1"/>
  <c r="A117" i="1"/>
  <c r="A110" i="1"/>
  <c r="A103" i="1"/>
  <c r="A96" i="1"/>
  <c r="A63" i="1"/>
  <c r="A85" i="1" s="1"/>
  <c r="A59" i="1"/>
  <c r="A81" i="1" s="1"/>
  <c r="A87" i="1" s="1"/>
  <c r="A53" i="1"/>
  <c r="A75" i="1" s="1"/>
  <c r="A48" i="1"/>
  <c r="A70" i="1" s="1"/>
  <c r="A43" i="1"/>
  <c r="A65" i="1" s="1"/>
  <c r="AM139" i="1" l="1"/>
  <c r="AN138" i="1"/>
  <c r="AN137" i="1"/>
  <c r="AN136" i="1"/>
  <c r="AN135" i="1"/>
  <c r="AN134" i="1"/>
  <c r="AN133" i="1"/>
  <c r="AL132" i="1"/>
  <c r="AL139" i="1" s="1"/>
  <c r="AK132" i="1"/>
  <c r="AK139" i="1" s="1"/>
  <c r="AJ132" i="1"/>
  <c r="AJ139" i="1" s="1"/>
  <c r="AI132" i="1"/>
  <c r="AI139" i="1" s="1"/>
  <c r="AH132" i="1"/>
  <c r="AH139" i="1" s="1"/>
  <c r="AG132" i="1"/>
  <c r="AG139" i="1" s="1"/>
  <c r="AE132" i="1"/>
  <c r="AE139" i="1" s="1"/>
  <c r="AD132" i="1"/>
  <c r="AD139" i="1" s="1"/>
  <c r="AC132" i="1"/>
  <c r="AC139" i="1" s="1"/>
  <c r="AB132" i="1"/>
  <c r="AB139" i="1" s="1"/>
  <c r="AA132" i="1"/>
  <c r="AA139" i="1" s="1"/>
  <c r="Z132" i="1"/>
  <c r="Z139" i="1" s="1"/>
  <c r="Y132" i="1"/>
  <c r="Y139" i="1" s="1"/>
  <c r="X132" i="1"/>
  <c r="X139" i="1" s="1"/>
  <c r="W132" i="1"/>
  <c r="W139" i="1" s="1"/>
  <c r="V132" i="1"/>
  <c r="V139" i="1" s="1"/>
  <c r="U132" i="1"/>
  <c r="U139" i="1" s="1"/>
  <c r="T132" i="1"/>
  <c r="T139" i="1" s="1"/>
  <c r="S132" i="1"/>
  <c r="S139" i="1" s="1"/>
  <c r="R132" i="1"/>
  <c r="R139" i="1" s="1"/>
  <c r="Q132" i="1"/>
  <c r="Q139" i="1" s="1"/>
  <c r="L132" i="1"/>
  <c r="L139" i="1" s="1"/>
  <c r="J132" i="1"/>
  <c r="J139" i="1" s="1"/>
  <c r="H132" i="1"/>
  <c r="H139" i="1" s="1"/>
  <c r="G132" i="1"/>
  <c r="G139" i="1" s="1"/>
  <c r="F132" i="1"/>
  <c r="F139" i="1" s="1"/>
  <c r="AM131" i="1"/>
  <c r="AK131" i="1"/>
  <c r="AJ131" i="1"/>
  <c r="AI131" i="1"/>
  <c r="AH131" i="1"/>
  <c r="AG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N130" i="1"/>
  <c r="AN129" i="1"/>
  <c r="AN128" i="1"/>
  <c r="AN127" i="1"/>
  <c r="AN126" i="1"/>
  <c r="AN125" i="1"/>
  <c r="AL124" i="1"/>
  <c r="AL131" i="1" s="1"/>
  <c r="J124" i="1"/>
  <c r="J131" i="1" s="1"/>
  <c r="I124" i="1"/>
  <c r="H124" i="1"/>
  <c r="H131" i="1" s="1"/>
  <c r="G124" i="1"/>
  <c r="G131" i="1" s="1"/>
  <c r="F124" i="1"/>
  <c r="F131" i="1" s="1"/>
  <c r="AM122" i="1"/>
  <c r="AL122" i="1"/>
  <c r="AK122" i="1"/>
  <c r="AJ122" i="1"/>
  <c r="AI122" i="1"/>
  <c r="AH122" i="1"/>
  <c r="AG122" i="1"/>
  <c r="L122" i="1"/>
  <c r="AM121" i="1"/>
  <c r="AL121" i="1"/>
  <c r="AK121" i="1"/>
  <c r="AJ121" i="1"/>
  <c r="AI121" i="1"/>
  <c r="AH121" i="1"/>
  <c r="AG121" i="1"/>
  <c r="L121" i="1"/>
  <c r="AM120" i="1"/>
  <c r="AL120" i="1"/>
  <c r="AK120" i="1"/>
  <c r="AJ120" i="1"/>
  <c r="AI120" i="1"/>
  <c r="AH120" i="1"/>
  <c r="AG120" i="1"/>
  <c r="L120" i="1"/>
  <c r="AM119" i="1"/>
  <c r="AL119" i="1"/>
  <c r="AK119" i="1"/>
  <c r="AJ119" i="1"/>
  <c r="AI119" i="1"/>
  <c r="AH119" i="1"/>
  <c r="AG119" i="1"/>
  <c r="L119" i="1"/>
  <c r="AM118" i="1"/>
  <c r="AL118" i="1"/>
  <c r="AK118" i="1"/>
  <c r="AJ118" i="1"/>
  <c r="AI118" i="1"/>
  <c r="AH118" i="1"/>
  <c r="AG118" i="1"/>
  <c r="L118" i="1"/>
  <c r="AK117" i="1"/>
  <c r="AA116" i="1"/>
  <c r="Y116" i="1"/>
  <c r="X116" i="1"/>
  <c r="W116" i="1"/>
  <c r="V116" i="1"/>
  <c r="U116" i="1"/>
  <c r="T116" i="1"/>
  <c r="S116" i="1"/>
  <c r="R116" i="1"/>
  <c r="Q116" i="1"/>
  <c r="AN115" i="1"/>
  <c r="AN114" i="1"/>
  <c r="AN113" i="1"/>
  <c r="AN112" i="1"/>
  <c r="AN98" i="1" s="1"/>
  <c r="AN111" i="1"/>
  <c r="L110" i="1"/>
  <c r="J110" i="1"/>
  <c r="I110" i="1"/>
  <c r="H110" i="1"/>
  <c r="G110" i="1"/>
  <c r="G116" i="1" s="1"/>
  <c r="F110" i="1"/>
  <c r="F116" i="1" s="1"/>
  <c r="AN108" i="1"/>
  <c r="AN101" i="1" s="1"/>
  <c r="AM108" i="1"/>
  <c r="AM101" i="1" s="1"/>
  <c r="AL108" i="1"/>
  <c r="L108" i="1"/>
  <c r="AN107" i="1"/>
  <c r="AM107" i="1"/>
  <c r="AL107" i="1"/>
  <c r="L107" i="1"/>
  <c r="AN106" i="1"/>
  <c r="AM106" i="1"/>
  <c r="AM99" i="1" s="1"/>
  <c r="AL106" i="1"/>
  <c r="L106" i="1"/>
  <c r="AN105" i="1"/>
  <c r="AM105" i="1"/>
  <c r="AL105" i="1"/>
  <c r="L105" i="1"/>
  <c r="AN104" i="1"/>
  <c r="AM104" i="1"/>
  <c r="AM97" i="1" s="1"/>
  <c r="AL104" i="1"/>
  <c r="L104" i="1"/>
  <c r="AN103" i="1"/>
  <c r="AM103" i="1"/>
  <c r="AJ103" i="1"/>
  <c r="L103" i="1"/>
  <c r="J103" i="1"/>
  <c r="J96" i="1" s="1"/>
  <c r="I103" i="1"/>
  <c r="H103" i="1"/>
  <c r="G103" i="1"/>
  <c r="F103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L101" i="1"/>
  <c r="J101" i="1"/>
  <c r="I101" i="1"/>
  <c r="H101" i="1"/>
  <c r="G101" i="1"/>
  <c r="F101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L100" i="1"/>
  <c r="J100" i="1"/>
  <c r="I100" i="1"/>
  <c r="H100" i="1"/>
  <c r="G100" i="1"/>
  <c r="F100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L99" i="1"/>
  <c r="J99" i="1"/>
  <c r="I99" i="1"/>
  <c r="H99" i="1"/>
  <c r="G99" i="1"/>
  <c r="F99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L98" i="1"/>
  <c r="J98" i="1"/>
  <c r="I98" i="1"/>
  <c r="H98" i="1"/>
  <c r="G98" i="1"/>
  <c r="F98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L97" i="1"/>
  <c r="J97" i="1"/>
  <c r="I97" i="1"/>
  <c r="H97" i="1"/>
  <c r="G97" i="1"/>
  <c r="F97" i="1"/>
  <c r="AK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L96" i="1"/>
  <c r="G96" i="1"/>
  <c r="AF92" i="1"/>
  <c r="L92" i="1"/>
  <c r="AF91" i="1"/>
  <c r="L91" i="1"/>
  <c r="AF90" i="1"/>
  <c r="L90" i="1"/>
  <c r="AF89" i="1"/>
  <c r="L89" i="1"/>
  <c r="AF88" i="1"/>
  <c r="L88" i="1"/>
  <c r="AL87" i="1"/>
  <c r="AK87" i="1"/>
  <c r="AJ87" i="1"/>
  <c r="AK93" i="1" s="1"/>
  <c r="AI87" i="1"/>
  <c r="AJ93" i="1" s="1"/>
  <c r="AH87" i="1"/>
  <c r="AI93" i="1" s="1"/>
  <c r="AG87" i="1"/>
  <c r="AH93" i="1" s="1"/>
  <c r="AE87" i="1"/>
  <c r="AF93" i="1" s="1"/>
  <c r="AD87" i="1"/>
  <c r="AE93" i="1" s="1"/>
  <c r="AC87" i="1"/>
  <c r="AD93" i="1" s="1"/>
  <c r="AB87" i="1"/>
  <c r="AC93" i="1" s="1"/>
  <c r="AA87" i="1"/>
  <c r="AB93" i="1" s="1"/>
  <c r="Z87" i="1"/>
  <c r="AA93" i="1" s="1"/>
  <c r="Y87" i="1"/>
  <c r="Z93" i="1" s="1"/>
  <c r="X87" i="1"/>
  <c r="Y93" i="1" s="1"/>
  <c r="W87" i="1"/>
  <c r="W93" i="1" s="1"/>
  <c r="V87" i="1"/>
  <c r="V93" i="1" s="1"/>
  <c r="U87" i="1"/>
  <c r="U93" i="1" s="1"/>
  <c r="T87" i="1"/>
  <c r="T93" i="1" s="1"/>
  <c r="S87" i="1"/>
  <c r="S93" i="1" s="1"/>
  <c r="R87" i="1"/>
  <c r="R93" i="1" s="1"/>
  <c r="Q87" i="1"/>
  <c r="Q93" i="1" s="1"/>
  <c r="P87" i="1"/>
  <c r="P93" i="1" s="1"/>
  <c r="O87" i="1"/>
  <c r="O93" i="1" s="1"/>
  <c r="N87" i="1"/>
  <c r="N93" i="1" s="1"/>
  <c r="M87" i="1"/>
  <c r="M93" i="1" s="1"/>
  <c r="J87" i="1"/>
  <c r="J93" i="1" s="1"/>
  <c r="H87" i="1"/>
  <c r="H93" i="1" s="1"/>
  <c r="G87" i="1"/>
  <c r="G93" i="1" s="1"/>
  <c r="F87" i="1"/>
  <c r="F93" i="1" s="1"/>
  <c r="E87" i="1"/>
  <c r="E93" i="1" s="1"/>
  <c r="D87" i="1"/>
  <c r="D93" i="1" s="1"/>
  <c r="C87" i="1"/>
  <c r="C93" i="1" s="1"/>
  <c r="B87" i="1"/>
  <c r="B93" i="1" s="1"/>
  <c r="AN84" i="1"/>
  <c r="J84" i="1"/>
  <c r="I84" i="1"/>
  <c r="H84" i="1"/>
  <c r="G84" i="1"/>
  <c r="F84" i="1"/>
  <c r="C84" i="1"/>
  <c r="B84" i="1"/>
  <c r="AN83" i="1"/>
  <c r="J83" i="1"/>
  <c r="I83" i="1"/>
  <c r="H83" i="1"/>
  <c r="G83" i="1"/>
  <c r="F83" i="1"/>
  <c r="C83" i="1"/>
  <c r="B83" i="1"/>
  <c r="AN82" i="1"/>
  <c r="J82" i="1"/>
  <c r="I82" i="1"/>
  <c r="H82" i="1"/>
  <c r="G82" i="1"/>
  <c r="F82" i="1"/>
  <c r="C82" i="1"/>
  <c r="B82" i="1"/>
  <c r="AM81" i="1"/>
  <c r="AM85" i="1" s="1"/>
  <c r="AL81" i="1"/>
  <c r="AL85" i="1" s="1"/>
  <c r="AK81" i="1"/>
  <c r="AK85" i="1" s="1"/>
  <c r="AJ81" i="1"/>
  <c r="AJ85" i="1" s="1"/>
  <c r="AI81" i="1"/>
  <c r="AI85" i="1" s="1"/>
  <c r="AH81" i="1"/>
  <c r="AH85" i="1" s="1"/>
  <c r="AG81" i="1"/>
  <c r="AG85" i="1" s="1"/>
  <c r="AE81" i="1"/>
  <c r="AE85" i="1" s="1"/>
  <c r="AD81" i="1"/>
  <c r="AD85" i="1" s="1"/>
  <c r="AC81" i="1"/>
  <c r="AC85" i="1" s="1"/>
  <c r="AB81" i="1"/>
  <c r="AB85" i="1" s="1"/>
  <c r="AA81" i="1"/>
  <c r="Z81" i="1"/>
  <c r="Z85" i="1" s="1"/>
  <c r="Y81" i="1"/>
  <c r="Y85" i="1" s="1"/>
  <c r="X81" i="1"/>
  <c r="X85" i="1" s="1"/>
  <c r="W81" i="1"/>
  <c r="W85" i="1" s="1"/>
  <c r="V81" i="1"/>
  <c r="V85" i="1" s="1"/>
  <c r="U81" i="1"/>
  <c r="U85" i="1" s="1"/>
  <c r="T81" i="1"/>
  <c r="T85" i="1" s="1"/>
  <c r="S81" i="1"/>
  <c r="R81" i="1"/>
  <c r="R85" i="1" s="1"/>
  <c r="Q81" i="1"/>
  <c r="Q85" i="1" s="1"/>
  <c r="P81" i="1"/>
  <c r="P85" i="1" s="1"/>
  <c r="O81" i="1"/>
  <c r="O85" i="1" s="1"/>
  <c r="N81" i="1"/>
  <c r="N85" i="1" s="1"/>
  <c r="M81" i="1"/>
  <c r="M85" i="1" s="1"/>
  <c r="L81" i="1"/>
  <c r="L85" i="1" s="1"/>
  <c r="E81" i="1"/>
  <c r="E85" i="1" s="1"/>
  <c r="D81" i="1"/>
  <c r="D85" i="1" s="1"/>
  <c r="C81" i="1"/>
  <c r="B81" i="1"/>
  <c r="AN78" i="1"/>
  <c r="J78" i="1"/>
  <c r="I78" i="1"/>
  <c r="I73" i="1" s="1"/>
  <c r="H78" i="1"/>
  <c r="G78" i="1"/>
  <c r="F78" i="1"/>
  <c r="F73" i="1" s="1"/>
  <c r="AN77" i="1"/>
  <c r="J77" i="1"/>
  <c r="I77" i="1"/>
  <c r="I72" i="1" s="1"/>
  <c r="H77" i="1"/>
  <c r="H72" i="1" s="1"/>
  <c r="G77" i="1"/>
  <c r="G72" i="1" s="1"/>
  <c r="F77" i="1"/>
  <c r="AN76" i="1"/>
  <c r="J76" i="1"/>
  <c r="I76" i="1"/>
  <c r="H76" i="1"/>
  <c r="H71" i="1" s="1"/>
  <c r="G76" i="1"/>
  <c r="G71" i="1" s="1"/>
  <c r="F76" i="1"/>
  <c r="F71" i="1" s="1"/>
  <c r="AM75" i="1"/>
  <c r="AM80" i="1" s="1"/>
  <c r="AL75" i="1"/>
  <c r="AL80" i="1" s="1"/>
  <c r="AK75" i="1"/>
  <c r="AJ75" i="1"/>
  <c r="AI75" i="1"/>
  <c r="AH75" i="1"/>
  <c r="AG75" i="1"/>
  <c r="AE75" i="1"/>
  <c r="AE70" i="1" s="1"/>
  <c r="AD75" i="1"/>
  <c r="AD70" i="1" s="1"/>
  <c r="AC75" i="1"/>
  <c r="AC70" i="1" s="1"/>
  <c r="AB75" i="1"/>
  <c r="AA75" i="1"/>
  <c r="AA70" i="1" s="1"/>
  <c r="Z75" i="1"/>
  <c r="Z70" i="1" s="1"/>
  <c r="Y75" i="1"/>
  <c r="Y70" i="1" s="1"/>
  <c r="X75" i="1"/>
  <c r="W75" i="1"/>
  <c r="W70" i="1" s="1"/>
  <c r="V75" i="1"/>
  <c r="U75" i="1"/>
  <c r="U70" i="1" s="1"/>
  <c r="T75" i="1"/>
  <c r="S75" i="1"/>
  <c r="S70" i="1" s="1"/>
  <c r="R75" i="1"/>
  <c r="Q75" i="1"/>
  <c r="P75" i="1"/>
  <c r="O75" i="1"/>
  <c r="O70" i="1" s="1"/>
  <c r="N75" i="1"/>
  <c r="M75" i="1"/>
  <c r="M70" i="1" s="1"/>
  <c r="J75" i="1"/>
  <c r="H75" i="1"/>
  <c r="H70" i="1" s="1"/>
  <c r="G75" i="1"/>
  <c r="F75" i="1"/>
  <c r="F70" i="1" s="1"/>
  <c r="E75" i="1"/>
  <c r="E70" i="1" s="1"/>
  <c r="D75" i="1"/>
  <c r="D70" i="1" s="1"/>
  <c r="C75" i="1"/>
  <c r="B75" i="1"/>
  <c r="AG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H73" i="1"/>
  <c r="G73" i="1"/>
  <c r="E73" i="1"/>
  <c r="D73" i="1"/>
  <c r="C73" i="1"/>
  <c r="B73" i="1"/>
  <c r="A73" i="1"/>
  <c r="A78" i="1" s="1"/>
  <c r="A84" i="1" s="1"/>
  <c r="AG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F72" i="1"/>
  <c r="E72" i="1"/>
  <c r="D72" i="1"/>
  <c r="C72" i="1"/>
  <c r="B72" i="1"/>
  <c r="A72" i="1"/>
  <c r="A77" i="1" s="1"/>
  <c r="A83" i="1" s="1"/>
  <c r="AG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J71" i="1"/>
  <c r="I71" i="1"/>
  <c r="E71" i="1"/>
  <c r="D71" i="1"/>
  <c r="C71" i="1"/>
  <c r="B71" i="1"/>
  <c r="A71" i="1"/>
  <c r="A76" i="1" s="1"/>
  <c r="A82" i="1" s="1"/>
  <c r="V70" i="1"/>
  <c r="R70" i="1"/>
  <c r="N70" i="1"/>
  <c r="B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I69" i="1"/>
  <c r="H69" i="1"/>
  <c r="G69" i="1"/>
  <c r="F69" i="1"/>
  <c r="E69" i="1"/>
  <c r="D69" i="1"/>
  <c r="C69" i="1"/>
  <c r="B69" i="1"/>
  <c r="AN68" i="1"/>
  <c r="AM68" i="1"/>
  <c r="AM73" i="1" s="1"/>
  <c r="AL68" i="1"/>
  <c r="AL73" i="1" s="1"/>
  <c r="AK68" i="1"/>
  <c r="AK73" i="1" s="1"/>
  <c r="AJ68" i="1"/>
  <c r="AJ73" i="1" s="1"/>
  <c r="AI68" i="1"/>
  <c r="AI73" i="1" s="1"/>
  <c r="AH68" i="1"/>
  <c r="AH73" i="1" s="1"/>
  <c r="AF68" i="1"/>
  <c r="AF73" i="1" s="1"/>
  <c r="L68" i="1"/>
  <c r="L73" i="1" s="1"/>
  <c r="AN67" i="1"/>
  <c r="AM67" i="1"/>
  <c r="AM72" i="1" s="1"/>
  <c r="AL67" i="1"/>
  <c r="AL72" i="1" s="1"/>
  <c r="AK67" i="1"/>
  <c r="AK72" i="1" s="1"/>
  <c r="AJ67" i="1"/>
  <c r="AJ72" i="1" s="1"/>
  <c r="AI67" i="1"/>
  <c r="AI72" i="1" s="1"/>
  <c r="AH67" i="1"/>
  <c r="AF67" i="1"/>
  <c r="AF72" i="1" s="1"/>
  <c r="L67" i="1"/>
  <c r="L72" i="1" s="1"/>
  <c r="AN66" i="1"/>
  <c r="AN71" i="1" s="1"/>
  <c r="AM66" i="1"/>
  <c r="AM71" i="1" s="1"/>
  <c r="AL66" i="1"/>
  <c r="AL71" i="1" s="1"/>
  <c r="AK66" i="1"/>
  <c r="AK71" i="1" s="1"/>
  <c r="AJ66" i="1"/>
  <c r="AJ71" i="1" s="1"/>
  <c r="AI66" i="1"/>
  <c r="AI71" i="1" s="1"/>
  <c r="AH66" i="1"/>
  <c r="AH71" i="1" s="1"/>
  <c r="AF66" i="1"/>
  <c r="AF71" i="1" s="1"/>
  <c r="L66" i="1"/>
  <c r="L71" i="1" s="1"/>
  <c r="AN62" i="1"/>
  <c r="J62" i="1"/>
  <c r="I62" i="1"/>
  <c r="H62" i="1"/>
  <c r="G62" i="1"/>
  <c r="F62" i="1"/>
  <c r="C62" i="1"/>
  <c r="B62" i="1"/>
  <c r="AN61" i="1"/>
  <c r="J61" i="1"/>
  <c r="I61" i="1"/>
  <c r="H61" i="1"/>
  <c r="G61" i="1"/>
  <c r="F61" i="1"/>
  <c r="C61" i="1"/>
  <c r="B61" i="1"/>
  <c r="AN60" i="1"/>
  <c r="J60" i="1"/>
  <c r="I60" i="1"/>
  <c r="H60" i="1"/>
  <c r="G60" i="1"/>
  <c r="G63" i="1" s="1"/>
  <c r="F60" i="1"/>
  <c r="C60" i="1"/>
  <c r="B60" i="1"/>
  <c r="AM59" i="1"/>
  <c r="AM63" i="1" s="1"/>
  <c r="AL59" i="1"/>
  <c r="AL63" i="1" s="1"/>
  <c r="AK59" i="1"/>
  <c r="AK63" i="1" s="1"/>
  <c r="AJ59" i="1"/>
  <c r="AJ63" i="1" s="1"/>
  <c r="AI59" i="1"/>
  <c r="AI63" i="1" s="1"/>
  <c r="AH59" i="1"/>
  <c r="AH63" i="1" s="1"/>
  <c r="AG59" i="1"/>
  <c r="AG63" i="1" s="1"/>
  <c r="AE59" i="1"/>
  <c r="AE63" i="1" s="1"/>
  <c r="AD59" i="1"/>
  <c r="AD63" i="1" s="1"/>
  <c r="AC59" i="1"/>
  <c r="AC63" i="1" s="1"/>
  <c r="AB59" i="1"/>
  <c r="AB63" i="1" s="1"/>
  <c r="AA59" i="1"/>
  <c r="AA63" i="1" s="1"/>
  <c r="Z59" i="1"/>
  <c r="Z63" i="1" s="1"/>
  <c r="Y59" i="1"/>
  <c r="Y63" i="1" s="1"/>
  <c r="X59" i="1"/>
  <c r="X63" i="1" s="1"/>
  <c r="W59" i="1"/>
  <c r="W63" i="1" s="1"/>
  <c r="V59" i="1"/>
  <c r="V63" i="1" s="1"/>
  <c r="U59" i="1"/>
  <c r="U63" i="1" s="1"/>
  <c r="T59" i="1"/>
  <c r="T63" i="1" s="1"/>
  <c r="S59" i="1"/>
  <c r="S63" i="1" s="1"/>
  <c r="R59" i="1"/>
  <c r="R63" i="1" s="1"/>
  <c r="Q59" i="1"/>
  <c r="Q63" i="1" s="1"/>
  <c r="P59" i="1"/>
  <c r="P63" i="1" s="1"/>
  <c r="O59" i="1"/>
  <c r="O63" i="1" s="1"/>
  <c r="N59" i="1"/>
  <c r="N63" i="1" s="1"/>
  <c r="M59" i="1"/>
  <c r="M63" i="1" s="1"/>
  <c r="L59" i="1"/>
  <c r="L63" i="1" s="1"/>
  <c r="J59" i="1"/>
  <c r="H59" i="1"/>
  <c r="H63" i="1" s="1"/>
  <c r="G59" i="1"/>
  <c r="F59" i="1"/>
  <c r="F63" i="1" s="1"/>
  <c r="E59" i="1"/>
  <c r="E63" i="1" s="1"/>
  <c r="D59" i="1"/>
  <c r="D63" i="1" s="1"/>
  <c r="C59" i="1"/>
  <c r="B59" i="1"/>
  <c r="AM57" i="1"/>
  <c r="AL57" i="1"/>
  <c r="AK57" i="1"/>
  <c r="AN56" i="1"/>
  <c r="J56" i="1"/>
  <c r="J51" i="1" s="1"/>
  <c r="I56" i="1"/>
  <c r="I51" i="1" s="1"/>
  <c r="H56" i="1"/>
  <c r="H51" i="1" s="1"/>
  <c r="G56" i="1"/>
  <c r="F56" i="1"/>
  <c r="AN55" i="1"/>
  <c r="J55" i="1"/>
  <c r="J50" i="1" s="1"/>
  <c r="I55" i="1"/>
  <c r="I50" i="1" s="1"/>
  <c r="H55" i="1"/>
  <c r="H50" i="1" s="1"/>
  <c r="G55" i="1"/>
  <c r="G50" i="1" s="1"/>
  <c r="F55" i="1"/>
  <c r="F50" i="1" s="1"/>
  <c r="AN54" i="1"/>
  <c r="J54" i="1"/>
  <c r="I54" i="1"/>
  <c r="I49" i="1" s="1"/>
  <c r="H54" i="1"/>
  <c r="H49" i="1" s="1"/>
  <c r="G54" i="1"/>
  <c r="G49" i="1" s="1"/>
  <c r="F54" i="1"/>
  <c r="F49" i="1" s="1"/>
  <c r="AM53" i="1"/>
  <c r="AL53" i="1"/>
  <c r="AK53" i="1"/>
  <c r="AJ53" i="1"/>
  <c r="AI53" i="1"/>
  <c r="AH53" i="1"/>
  <c r="AG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J53" i="1"/>
  <c r="H53" i="1"/>
  <c r="G53" i="1"/>
  <c r="G48" i="1" s="1"/>
  <c r="F53" i="1"/>
  <c r="F48" i="1" s="1"/>
  <c r="E53" i="1"/>
  <c r="E48" i="1" s="1"/>
  <c r="D53" i="1"/>
  <c r="D48" i="1" s="1"/>
  <c r="C53" i="1"/>
  <c r="C48" i="1" s="1"/>
  <c r="B53" i="1"/>
  <c r="B48" i="1" s="1"/>
  <c r="AK51" i="1"/>
  <c r="AJ51" i="1"/>
  <c r="AI51" i="1"/>
  <c r="AH51" i="1"/>
  <c r="AG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G51" i="1"/>
  <c r="F51" i="1"/>
  <c r="E51" i="1"/>
  <c r="D51" i="1"/>
  <c r="C51" i="1"/>
  <c r="B51" i="1"/>
  <c r="A51" i="1"/>
  <c r="A56" i="1" s="1"/>
  <c r="A62" i="1" s="1"/>
  <c r="AK50" i="1"/>
  <c r="AJ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E50" i="1"/>
  <c r="D50" i="1"/>
  <c r="C50" i="1"/>
  <c r="B50" i="1"/>
  <c r="A50" i="1"/>
  <c r="A55" i="1" s="1"/>
  <c r="A61" i="1" s="1"/>
  <c r="AK49" i="1"/>
  <c r="AJ49" i="1"/>
  <c r="AI49" i="1"/>
  <c r="AH49" i="1"/>
  <c r="AG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J49" i="1"/>
  <c r="E49" i="1"/>
  <c r="D49" i="1"/>
  <c r="C49" i="1"/>
  <c r="B49" i="1"/>
  <c r="A49" i="1"/>
  <c r="A54" i="1" s="1"/>
  <c r="A60" i="1" s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J47" i="1"/>
  <c r="I47" i="1"/>
  <c r="G47" i="1"/>
  <c r="F47" i="1"/>
  <c r="E47" i="1"/>
  <c r="D47" i="1"/>
  <c r="C47" i="1"/>
  <c r="B47" i="1"/>
  <c r="AN46" i="1"/>
  <c r="AM46" i="1"/>
  <c r="AM51" i="1" s="1"/>
  <c r="AL46" i="1"/>
  <c r="AL51" i="1" s="1"/>
  <c r="AF46" i="1"/>
  <c r="AF51" i="1" s="1"/>
  <c r="L46" i="1"/>
  <c r="L51" i="1" s="1"/>
  <c r="AN45" i="1"/>
  <c r="AM45" i="1"/>
  <c r="AM50" i="1" s="1"/>
  <c r="AL45" i="1"/>
  <c r="AL50" i="1" s="1"/>
  <c r="AF45" i="1"/>
  <c r="AF50" i="1" s="1"/>
  <c r="L45" i="1"/>
  <c r="L50" i="1" s="1"/>
  <c r="AN44" i="1"/>
  <c r="AM44" i="1"/>
  <c r="AM49" i="1" s="1"/>
  <c r="AL44" i="1"/>
  <c r="AL49" i="1" s="1"/>
  <c r="AF44" i="1"/>
  <c r="AF49" i="1" s="1"/>
  <c r="L44" i="1"/>
  <c r="L49" i="1" s="1"/>
  <c r="L43" i="1"/>
  <c r="L47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J40" i="1"/>
  <c r="J41" i="1" s="1"/>
  <c r="H40" i="1"/>
  <c r="G40" i="1"/>
  <c r="F40" i="1"/>
  <c r="E40" i="1"/>
  <c r="D40" i="1"/>
  <c r="C40" i="1"/>
  <c r="B40" i="1"/>
  <c r="AN39" i="1"/>
  <c r="AF39" i="1"/>
  <c r="X39" i="1"/>
  <c r="AN38" i="1"/>
  <c r="AF38" i="1"/>
  <c r="X38" i="1"/>
  <c r="AN37" i="1"/>
  <c r="AF37" i="1"/>
  <c r="X37" i="1"/>
  <c r="AN36" i="1"/>
  <c r="AF36" i="1"/>
  <c r="X36" i="1"/>
  <c r="AN35" i="1"/>
  <c r="I35" i="1"/>
  <c r="I87" i="1" s="1"/>
  <c r="I93" i="1" s="1"/>
  <c r="AM34" i="1"/>
  <c r="AL34" i="1"/>
  <c r="AK33" i="1"/>
  <c r="AK34" i="1" s="1"/>
  <c r="AI33" i="1"/>
  <c r="AH33" i="1"/>
  <c r="AH79" i="1" s="1"/>
  <c r="AG33" i="1"/>
  <c r="AG79" i="1" s="1"/>
  <c r="AE33" i="1"/>
  <c r="AD33" i="1"/>
  <c r="AC33" i="1"/>
  <c r="AC79" i="1" s="1"/>
  <c r="AA33" i="1"/>
  <c r="Z33" i="1"/>
  <c r="Y33" i="1"/>
  <c r="Y79" i="1" s="1"/>
  <c r="Y80" i="1" s="1"/>
  <c r="X33" i="1"/>
  <c r="X79" i="1" s="1"/>
  <c r="W33" i="1"/>
  <c r="V33" i="1"/>
  <c r="U33" i="1"/>
  <c r="U79" i="1" s="1"/>
  <c r="T33" i="1"/>
  <c r="S33" i="1"/>
  <c r="R33" i="1"/>
  <c r="Q33" i="1"/>
  <c r="Q79" i="1" s="1"/>
  <c r="P33" i="1"/>
  <c r="P79" i="1" s="1"/>
  <c r="O33" i="1"/>
  <c r="N33" i="1"/>
  <c r="M33" i="1"/>
  <c r="M57" i="1" s="1"/>
  <c r="L33" i="1"/>
  <c r="J33" i="1"/>
  <c r="H33" i="1"/>
  <c r="G33" i="1"/>
  <c r="G79" i="1" s="1"/>
  <c r="F33" i="1"/>
  <c r="F79" i="1" s="1"/>
  <c r="E33" i="1"/>
  <c r="D33" i="1"/>
  <c r="C33" i="1"/>
  <c r="C57" i="1" s="1"/>
  <c r="B33" i="1"/>
  <c r="B34" i="1" s="1"/>
  <c r="AJ32" i="1"/>
  <c r="AJ33" i="1" s="1"/>
  <c r="AF32" i="1"/>
  <c r="AF31" i="1"/>
  <c r="AB31" i="1"/>
  <c r="AB33" i="1" s="1"/>
  <c r="AF30" i="1"/>
  <c r="AF29" i="1"/>
  <c r="AN28" i="1"/>
  <c r="AN75" i="1" s="1"/>
  <c r="AF28" i="1"/>
  <c r="AF53" i="1" s="1"/>
  <c r="L28" i="1"/>
  <c r="I28" i="1"/>
  <c r="I33" i="1" s="1"/>
  <c r="AA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G26" i="1"/>
  <c r="F26" i="1"/>
  <c r="E26" i="1"/>
  <c r="D26" i="1"/>
  <c r="C26" i="1"/>
  <c r="B26" i="1"/>
  <c r="AA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G25" i="1"/>
  <c r="F25" i="1"/>
  <c r="E25" i="1"/>
  <c r="D25" i="1"/>
  <c r="C25" i="1"/>
  <c r="B25" i="1"/>
  <c r="AA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G24" i="1"/>
  <c r="F24" i="1"/>
  <c r="E24" i="1"/>
  <c r="D24" i="1"/>
  <c r="C24" i="1"/>
  <c r="B24" i="1"/>
  <c r="AA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G23" i="1"/>
  <c r="F23" i="1"/>
  <c r="E23" i="1"/>
  <c r="D23" i="1"/>
  <c r="C23" i="1"/>
  <c r="B23" i="1"/>
  <c r="AA22" i="1"/>
  <c r="Y22" i="1"/>
  <c r="X22" i="1"/>
  <c r="W22" i="1"/>
  <c r="V22" i="1"/>
  <c r="V123" i="1" s="1"/>
  <c r="U22" i="1"/>
  <c r="U123" i="1" s="1"/>
  <c r="T22" i="1"/>
  <c r="T48" i="1" s="1"/>
  <c r="S22" i="1"/>
  <c r="R22" i="1"/>
  <c r="R123" i="1" s="1"/>
  <c r="Q22" i="1"/>
  <c r="P22" i="1"/>
  <c r="P48" i="1" s="1"/>
  <c r="O22" i="1"/>
  <c r="O48" i="1" s="1"/>
  <c r="N22" i="1"/>
  <c r="N48" i="1" s="1"/>
  <c r="M22" i="1"/>
  <c r="M48" i="1" s="1"/>
  <c r="G22" i="1"/>
  <c r="G123" i="1" s="1"/>
  <c r="F22" i="1"/>
  <c r="F123" i="1" s="1"/>
  <c r="E22" i="1"/>
  <c r="D22" i="1"/>
  <c r="C22" i="1"/>
  <c r="B22" i="1"/>
  <c r="AA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G21" i="1"/>
  <c r="F21" i="1"/>
  <c r="E21" i="1"/>
  <c r="D21" i="1"/>
  <c r="C21" i="1"/>
  <c r="B21" i="1"/>
  <c r="AN20" i="1"/>
  <c r="AN26" i="1" s="1"/>
  <c r="AM20" i="1"/>
  <c r="AM26" i="1" s="1"/>
  <c r="AL20" i="1"/>
  <c r="AK20" i="1"/>
  <c r="AJ20" i="1"/>
  <c r="AI20" i="1"/>
  <c r="AI26" i="1" s="1"/>
  <c r="AH20" i="1"/>
  <c r="AH26" i="1" s="1"/>
  <c r="AG20" i="1"/>
  <c r="AG26" i="1" s="1"/>
  <c r="AE20" i="1"/>
  <c r="AE26" i="1" s="1"/>
  <c r="AD20" i="1"/>
  <c r="AC20" i="1"/>
  <c r="AB20" i="1"/>
  <c r="AB26" i="1" s="1"/>
  <c r="Z20" i="1"/>
  <c r="Z26" i="1" s="1"/>
  <c r="L20" i="1"/>
  <c r="L26" i="1" s="1"/>
  <c r="J20" i="1"/>
  <c r="J26" i="1" s="1"/>
  <c r="I20" i="1"/>
  <c r="H20" i="1"/>
  <c r="H26" i="1" s="1"/>
  <c r="AN19" i="1"/>
  <c r="AN25" i="1" s="1"/>
  <c r="AM19" i="1"/>
  <c r="AM25" i="1" s="1"/>
  <c r="AL19" i="1"/>
  <c r="AL25" i="1" s="1"/>
  <c r="AK19" i="1"/>
  <c r="AK25" i="1" s="1"/>
  <c r="AJ19" i="1"/>
  <c r="AI19" i="1"/>
  <c r="AI25" i="1" s="1"/>
  <c r="AH19" i="1"/>
  <c r="AH25" i="1" s="1"/>
  <c r="AG19" i="1"/>
  <c r="AE19" i="1"/>
  <c r="AE25" i="1" s="1"/>
  <c r="AD19" i="1"/>
  <c r="AD25" i="1" s="1"/>
  <c r="AC19" i="1"/>
  <c r="AC25" i="1" s="1"/>
  <c r="AB19" i="1"/>
  <c r="Z19" i="1"/>
  <c r="Z25" i="1" s="1"/>
  <c r="L19" i="1"/>
  <c r="L25" i="1" s="1"/>
  <c r="J19" i="1"/>
  <c r="I19" i="1"/>
  <c r="I25" i="1" s="1"/>
  <c r="H19" i="1"/>
  <c r="AN18" i="1"/>
  <c r="AN24" i="1" s="1"/>
  <c r="AM18" i="1"/>
  <c r="AM24" i="1" s="1"/>
  <c r="AL18" i="1"/>
  <c r="AK18" i="1"/>
  <c r="AK24" i="1" s="1"/>
  <c r="AJ18" i="1"/>
  <c r="AJ24" i="1" s="1"/>
  <c r="AI18" i="1"/>
  <c r="AI24" i="1" s="1"/>
  <c r="AH18" i="1"/>
  <c r="AG18" i="1"/>
  <c r="AE18" i="1"/>
  <c r="AE24" i="1" s="1"/>
  <c r="AD18" i="1"/>
  <c r="AD24" i="1" s="1"/>
  <c r="AC18" i="1"/>
  <c r="AC24" i="1" s="1"/>
  <c r="AB18" i="1"/>
  <c r="AB24" i="1" s="1"/>
  <c r="Z18" i="1"/>
  <c r="L18" i="1"/>
  <c r="L24" i="1" s="1"/>
  <c r="J18" i="1"/>
  <c r="J24" i="1" s="1"/>
  <c r="I18" i="1"/>
  <c r="AF18" i="1" s="1"/>
  <c r="H18" i="1"/>
  <c r="H24" i="1" s="1"/>
  <c r="AN17" i="1"/>
  <c r="AM17" i="1"/>
  <c r="AM23" i="1" s="1"/>
  <c r="AL17" i="1"/>
  <c r="AL23" i="1" s="1"/>
  <c r="AK17" i="1"/>
  <c r="AJ17" i="1"/>
  <c r="AI17" i="1"/>
  <c r="AH17" i="1"/>
  <c r="AH23" i="1" s="1"/>
  <c r="AG17" i="1"/>
  <c r="AG23" i="1" s="1"/>
  <c r="AE17" i="1"/>
  <c r="AE23" i="1" s="1"/>
  <c r="AD17" i="1"/>
  <c r="AD23" i="1" s="1"/>
  <c r="AC17" i="1"/>
  <c r="AC23" i="1" s="1"/>
  <c r="AB17" i="1"/>
  <c r="Z17" i="1"/>
  <c r="Z23" i="1" s="1"/>
  <c r="L17" i="1"/>
  <c r="L23" i="1" s="1"/>
  <c r="J17" i="1"/>
  <c r="J23" i="1" s="1"/>
  <c r="I17" i="1"/>
  <c r="I23" i="1" s="1"/>
  <c r="H17" i="1"/>
  <c r="H23" i="1" s="1"/>
  <c r="AN16" i="1"/>
  <c r="AN110" i="1" s="1"/>
  <c r="AN96" i="1" s="1"/>
  <c r="AM16" i="1"/>
  <c r="AM22" i="1" s="1"/>
  <c r="AM70" i="1" s="1"/>
  <c r="AL16" i="1"/>
  <c r="AL21" i="1" s="1"/>
  <c r="AK16" i="1"/>
  <c r="AK21" i="1" s="1"/>
  <c r="AJ16" i="1"/>
  <c r="AJ43" i="1" s="1"/>
  <c r="AI16" i="1"/>
  <c r="AI21" i="1" s="1"/>
  <c r="AH16" i="1"/>
  <c r="AH110" i="1" s="1"/>
  <c r="AG16" i="1"/>
  <c r="AG65" i="1" s="1"/>
  <c r="AG69" i="1" s="1"/>
  <c r="AF16" i="1"/>
  <c r="AF110" i="1" s="1"/>
  <c r="AF96" i="1" s="1"/>
  <c r="AE16" i="1"/>
  <c r="AE116" i="1" s="1"/>
  <c r="AD16" i="1"/>
  <c r="AD116" i="1" s="1"/>
  <c r="AC16" i="1"/>
  <c r="AC116" i="1" s="1"/>
  <c r="AB16" i="1"/>
  <c r="AB116" i="1" s="1"/>
  <c r="Z16" i="1"/>
  <c r="Z116" i="1" s="1"/>
  <c r="L16" i="1"/>
  <c r="L65" i="1" s="1"/>
  <c r="L69" i="1" s="1"/>
  <c r="J16" i="1"/>
  <c r="J65" i="1" s="1"/>
  <c r="J70" i="1" s="1"/>
  <c r="I16" i="1"/>
  <c r="H16" i="1"/>
  <c r="AN14" i="1"/>
  <c r="AM14" i="1"/>
  <c r="AL14" i="1"/>
  <c r="AK14" i="1"/>
  <c r="AJ14" i="1"/>
  <c r="AI14" i="1"/>
  <c r="AI8" i="1" s="1"/>
  <c r="AH14" i="1"/>
  <c r="AG14" i="1"/>
  <c r="AG8" i="1" s="1"/>
  <c r="AF14" i="1"/>
  <c r="AE14" i="1"/>
  <c r="AD14" i="1"/>
  <c r="AC14" i="1"/>
  <c r="AB14" i="1"/>
  <c r="AA14" i="1"/>
  <c r="AA8" i="1" s="1"/>
  <c r="Z14" i="1"/>
  <c r="Z8" i="1" s="1"/>
  <c r="Y14" i="1"/>
  <c r="Y8" i="1" s="1"/>
  <c r="X14" i="1"/>
  <c r="W14" i="1"/>
  <c r="V14" i="1"/>
  <c r="V8" i="1" s="1"/>
  <c r="U14" i="1"/>
  <c r="T14" i="1"/>
  <c r="S14" i="1"/>
  <c r="S8" i="1" s="1"/>
  <c r="R14" i="1"/>
  <c r="R8" i="1" s="1"/>
  <c r="Q14" i="1"/>
  <c r="Q8" i="1" s="1"/>
  <c r="P14" i="1"/>
  <c r="O14" i="1"/>
  <c r="N14" i="1"/>
  <c r="N8" i="1" s="1"/>
  <c r="M14" i="1"/>
  <c r="L14" i="1"/>
  <c r="J14" i="1"/>
  <c r="J8" i="1" s="1"/>
  <c r="I14" i="1"/>
  <c r="I8" i="1" s="1"/>
  <c r="H14" i="1"/>
  <c r="H8" i="1" s="1"/>
  <c r="G14" i="1"/>
  <c r="F14" i="1"/>
  <c r="E14" i="1"/>
  <c r="E8" i="1" s="1"/>
  <c r="D14" i="1"/>
  <c r="C14" i="1"/>
  <c r="B14" i="1"/>
  <c r="B8" i="1" s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Y7" i="1" s="1"/>
  <c r="X13" i="1"/>
  <c r="X7" i="1" s="1"/>
  <c r="W13" i="1"/>
  <c r="W7" i="1" s="1"/>
  <c r="V13" i="1"/>
  <c r="U13" i="1"/>
  <c r="T13" i="1"/>
  <c r="T7" i="1" s="1"/>
  <c r="S13" i="1"/>
  <c r="R13" i="1"/>
  <c r="Q13" i="1"/>
  <c r="Q7" i="1" s="1"/>
  <c r="P13" i="1"/>
  <c r="P7" i="1" s="1"/>
  <c r="O13" i="1"/>
  <c r="O7" i="1" s="1"/>
  <c r="N13" i="1"/>
  <c r="M13" i="1"/>
  <c r="L13" i="1"/>
  <c r="L7" i="1" s="1"/>
  <c r="J13" i="1"/>
  <c r="I13" i="1"/>
  <c r="H13" i="1"/>
  <c r="G13" i="1"/>
  <c r="G7" i="1" s="1"/>
  <c r="F13" i="1"/>
  <c r="F7" i="1" s="1"/>
  <c r="E13" i="1"/>
  <c r="D13" i="1"/>
  <c r="C13" i="1"/>
  <c r="C7" i="1" s="1"/>
  <c r="B13" i="1"/>
  <c r="AN12" i="1"/>
  <c r="AM12" i="1"/>
  <c r="AM6" i="1" s="1"/>
  <c r="AL12" i="1"/>
  <c r="AK12" i="1"/>
  <c r="AK6" i="1" s="1"/>
  <c r="AJ12" i="1"/>
  <c r="AI12" i="1"/>
  <c r="AH12" i="1"/>
  <c r="AG12" i="1"/>
  <c r="AF12" i="1"/>
  <c r="AE12" i="1"/>
  <c r="AE6" i="1" s="1"/>
  <c r="AD12" i="1"/>
  <c r="AC12" i="1"/>
  <c r="AC6" i="1" s="1"/>
  <c r="AB12" i="1"/>
  <c r="AA12" i="1"/>
  <c r="Z12" i="1"/>
  <c r="Y12" i="1"/>
  <c r="X12" i="1"/>
  <c r="W12" i="1"/>
  <c r="W6" i="1" s="1"/>
  <c r="V12" i="1"/>
  <c r="V6" i="1" s="1"/>
  <c r="U12" i="1"/>
  <c r="U6" i="1" s="1"/>
  <c r="T12" i="1"/>
  <c r="S12" i="1"/>
  <c r="R12" i="1"/>
  <c r="R6" i="1" s="1"/>
  <c r="Q12" i="1"/>
  <c r="P12" i="1"/>
  <c r="O12" i="1"/>
  <c r="O6" i="1" s="1"/>
  <c r="N12" i="1"/>
  <c r="N6" i="1" s="1"/>
  <c r="M12" i="1"/>
  <c r="M6" i="1" s="1"/>
  <c r="L12" i="1"/>
  <c r="J12" i="1"/>
  <c r="I12" i="1"/>
  <c r="I6" i="1" s="1"/>
  <c r="H12" i="1"/>
  <c r="G12" i="1"/>
  <c r="F12" i="1"/>
  <c r="F6" i="1" s="1"/>
  <c r="E12" i="1"/>
  <c r="E6" i="1" s="1"/>
  <c r="D12" i="1"/>
  <c r="D6" i="1" s="1"/>
  <c r="C12" i="1"/>
  <c r="B12" i="1"/>
  <c r="AN11" i="1"/>
  <c r="AM11" i="1"/>
  <c r="AL11" i="1"/>
  <c r="AK11" i="1"/>
  <c r="AJ11" i="1"/>
  <c r="AJ15" i="1" s="1"/>
  <c r="AI11" i="1"/>
  <c r="AH11" i="1"/>
  <c r="AG11" i="1"/>
  <c r="AF11" i="1"/>
  <c r="AE11" i="1"/>
  <c r="AD11" i="1"/>
  <c r="AC11" i="1"/>
  <c r="AB11" i="1"/>
  <c r="AA11" i="1"/>
  <c r="Z11" i="1"/>
  <c r="Y11" i="1"/>
  <c r="X11" i="1"/>
  <c r="X5" i="1" s="1"/>
  <c r="W11" i="1"/>
  <c r="V11" i="1"/>
  <c r="U11" i="1"/>
  <c r="U5" i="1" s="1"/>
  <c r="T11" i="1"/>
  <c r="S11" i="1"/>
  <c r="R11" i="1"/>
  <c r="Q11" i="1"/>
  <c r="P11" i="1"/>
  <c r="P5" i="1" s="1"/>
  <c r="O11" i="1"/>
  <c r="N11" i="1"/>
  <c r="M11" i="1"/>
  <c r="L11" i="1"/>
  <c r="J11" i="1"/>
  <c r="I11" i="1"/>
  <c r="H11" i="1"/>
  <c r="G11" i="1"/>
  <c r="G5" i="1" s="1"/>
  <c r="F11" i="1"/>
  <c r="E11" i="1"/>
  <c r="D11" i="1"/>
  <c r="D5" i="1" s="1"/>
  <c r="C11" i="1"/>
  <c r="B11" i="1"/>
  <c r="B5" i="1" s="1"/>
  <c r="AN10" i="1"/>
  <c r="AN109" i="1" s="1"/>
  <c r="AM10" i="1"/>
  <c r="AM109" i="1" s="1"/>
  <c r="AL10" i="1"/>
  <c r="AK10" i="1"/>
  <c r="AK109" i="1" s="1"/>
  <c r="AJ10" i="1"/>
  <c r="AJ109" i="1" s="1"/>
  <c r="AI10" i="1"/>
  <c r="AI109" i="1" s="1"/>
  <c r="AH10" i="1"/>
  <c r="AH109" i="1" s="1"/>
  <c r="AG10" i="1"/>
  <c r="AG109" i="1" s="1"/>
  <c r="AF10" i="1"/>
  <c r="AF109" i="1" s="1"/>
  <c r="AE10" i="1"/>
  <c r="AE109" i="1" s="1"/>
  <c r="AD10" i="1"/>
  <c r="AD109" i="1" s="1"/>
  <c r="AC10" i="1"/>
  <c r="AC109" i="1" s="1"/>
  <c r="AB10" i="1"/>
  <c r="AB109" i="1" s="1"/>
  <c r="AA10" i="1"/>
  <c r="AA109" i="1" s="1"/>
  <c r="Z10" i="1"/>
  <c r="Z109" i="1" s="1"/>
  <c r="Y10" i="1"/>
  <c r="Y15" i="1" s="1"/>
  <c r="X10" i="1"/>
  <c r="X109" i="1" s="1"/>
  <c r="W10" i="1"/>
  <c r="W109" i="1" s="1"/>
  <c r="V10" i="1"/>
  <c r="V109" i="1" s="1"/>
  <c r="U10" i="1"/>
  <c r="U109" i="1" s="1"/>
  <c r="T10" i="1"/>
  <c r="T109" i="1" s="1"/>
  <c r="S10" i="1"/>
  <c r="S109" i="1" s="1"/>
  <c r="R10" i="1"/>
  <c r="R109" i="1" s="1"/>
  <c r="Q10" i="1"/>
  <c r="Q15" i="1" s="1"/>
  <c r="P10" i="1"/>
  <c r="O10" i="1"/>
  <c r="O15" i="1" s="1"/>
  <c r="N10" i="1"/>
  <c r="N4" i="1" s="1"/>
  <c r="M10" i="1"/>
  <c r="L10" i="1"/>
  <c r="L109" i="1" s="1"/>
  <c r="J10" i="1"/>
  <c r="J109" i="1" s="1"/>
  <c r="I10" i="1"/>
  <c r="I109" i="1" s="1"/>
  <c r="H10" i="1"/>
  <c r="H109" i="1" s="1"/>
  <c r="G10" i="1"/>
  <c r="G109" i="1" s="1"/>
  <c r="F10" i="1"/>
  <c r="F109" i="1" s="1"/>
  <c r="E10" i="1"/>
  <c r="E4" i="1" s="1"/>
  <c r="D10" i="1"/>
  <c r="C10" i="1"/>
  <c r="B10" i="1"/>
  <c r="B4" i="1" s="1"/>
  <c r="AN8" i="1"/>
  <c r="AM8" i="1"/>
  <c r="AJ8" i="1"/>
  <c r="AE8" i="1"/>
  <c r="AB8" i="1"/>
  <c r="X8" i="1"/>
  <c r="W8" i="1"/>
  <c r="U8" i="1"/>
  <c r="T8" i="1"/>
  <c r="P8" i="1"/>
  <c r="O8" i="1"/>
  <c r="M8" i="1"/>
  <c r="L8" i="1"/>
  <c r="G8" i="1"/>
  <c r="F8" i="1"/>
  <c r="D8" i="1"/>
  <c r="C8" i="1"/>
  <c r="AL7" i="1"/>
  <c r="AK7" i="1"/>
  <c r="AI7" i="1"/>
  <c r="AH7" i="1"/>
  <c r="AD7" i="1"/>
  <c r="AC7" i="1"/>
  <c r="AA7" i="1"/>
  <c r="Z7" i="1"/>
  <c r="V7" i="1"/>
  <c r="U7" i="1"/>
  <c r="S7" i="1"/>
  <c r="R7" i="1"/>
  <c r="N7" i="1"/>
  <c r="M7" i="1"/>
  <c r="E7" i="1"/>
  <c r="D7" i="1"/>
  <c r="B7" i="1"/>
  <c r="AN6" i="1"/>
  <c r="AJ6" i="1"/>
  <c r="AI6" i="1"/>
  <c r="AB6" i="1"/>
  <c r="AA6" i="1"/>
  <c r="Y6" i="1"/>
  <c r="X6" i="1"/>
  <c r="T6" i="1"/>
  <c r="S6" i="1"/>
  <c r="Q6" i="1"/>
  <c r="P6" i="1"/>
  <c r="L6" i="1"/>
  <c r="J6" i="1"/>
  <c r="H6" i="1"/>
  <c r="G6" i="1"/>
  <c r="C6" i="1"/>
  <c r="B6" i="1"/>
  <c r="AM5" i="1"/>
  <c r="AL5" i="1"/>
  <c r="AH5" i="1"/>
  <c r="AG5" i="1"/>
  <c r="AE5" i="1"/>
  <c r="AD5" i="1"/>
  <c r="Y5" i="1"/>
  <c r="W5" i="1"/>
  <c r="V5" i="1"/>
  <c r="R5" i="1"/>
  <c r="Q5" i="1"/>
  <c r="O5" i="1"/>
  <c r="N5" i="1"/>
  <c r="I5" i="1"/>
  <c r="H5" i="1"/>
  <c r="F5" i="1"/>
  <c r="E5" i="1"/>
  <c r="AN4" i="1"/>
  <c r="AM4" i="1"/>
  <c r="AJ4" i="1"/>
  <c r="AF4" i="1"/>
  <c r="AE4" i="1"/>
  <c r="AB4" i="1"/>
  <c r="X4" i="1"/>
  <c r="W4" i="1"/>
  <c r="U4" i="1"/>
  <c r="T4" i="1"/>
  <c r="P4" i="1"/>
  <c r="O4" i="1"/>
  <c r="M4" i="1"/>
  <c r="L4" i="1"/>
  <c r="G4" i="1"/>
  <c r="F4" i="1"/>
  <c r="D4" i="1"/>
  <c r="C4" i="1"/>
  <c r="H96" i="1" l="1"/>
  <c r="AN50" i="1"/>
  <c r="AG80" i="1"/>
  <c r="L87" i="1"/>
  <c r="AN72" i="1"/>
  <c r="I96" i="1"/>
  <c r="AN73" i="1"/>
  <c r="I116" i="1"/>
  <c r="AG57" i="1"/>
  <c r="AN97" i="1"/>
  <c r="AN121" i="1"/>
  <c r="Q80" i="1"/>
  <c r="AN57" i="1"/>
  <c r="AN33" i="1" s="1"/>
  <c r="AN122" i="1"/>
  <c r="U48" i="1"/>
  <c r="G81" i="1"/>
  <c r="G85" i="1" s="1"/>
  <c r="AL58" i="1"/>
  <c r="AN51" i="1"/>
  <c r="M79" i="1"/>
  <c r="G57" i="1"/>
  <c r="AK79" i="1"/>
  <c r="AN79" i="1" s="1"/>
  <c r="AN80" i="1" s="1"/>
  <c r="Q70" i="1"/>
  <c r="AN118" i="1"/>
  <c r="AH80" i="1"/>
  <c r="AK58" i="1"/>
  <c r="P57" i="1"/>
  <c r="P58" i="1" s="1"/>
  <c r="J63" i="1"/>
  <c r="AN119" i="1"/>
  <c r="M58" i="1"/>
  <c r="X57" i="1"/>
  <c r="X58" i="1" s="1"/>
  <c r="F96" i="1"/>
  <c r="AF33" i="1"/>
  <c r="AF79" i="1" s="1"/>
  <c r="AM58" i="1"/>
  <c r="L93" i="1"/>
  <c r="AF15" i="1"/>
  <c r="AI5" i="1"/>
  <c r="AH6" i="1"/>
  <c r="AG7" i="1"/>
  <c r="AJ22" i="1"/>
  <c r="AJ70" i="1" s="1"/>
  <c r="AJ21" i="1"/>
  <c r="J7" i="1"/>
  <c r="AF20" i="1"/>
  <c r="AF26" i="1" s="1"/>
  <c r="AN49" i="1"/>
  <c r="AB21" i="1"/>
  <c r="AK5" i="1"/>
  <c r="Z6" i="1"/>
  <c r="AH8" i="1"/>
  <c r="AN43" i="1"/>
  <c r="J15" i="1"/>
  <c r="S15" i="1"/>
  <c r="AA15" i="1"/>
  <c r="AI15" i="1"/>
  <c r="AC5" i="1"/>
  <c r="AJ7" i="1"/>
  <c r="Z22" i="1"/>
  <c r="Z123" i="1" s="1"/>
  <c r="AJ23" i="1"/>
  <c r="B63" i="1"/>
  <c r="C15" i="1"/>
  <c r="L15" i="1"/>
  <c r="T15" i="1"/>
  <c r="AB15" i="1"/>
  <c r="AL6" i="1"/>
  <c r="AB7" i="1"/>
  <c r="I22" i="1"/>
  <c r="I123" i="1" s="1"/>
  <c r="AK23" i="1"/>
  <c r="AL24" i="1"/>
  <c r="I40" i="1"/>
  <c r="C63" i="1"/>
  <c r="M15" i="1"/>
  <c r="AC15" i="1"/>
  <c r="AN5" i="1"/>
  <c r="AD6" i="1"/>
  <c r="AK8" i="1"/>
  <c r="AE21" i="1"/>
  <c r="J22" i="1"/>
  <c r="AB22" i="1"/>
  <c r="AB48" i="1" s="1"/>
  <c r="AG25" i="1"/>
  <c r="AC8" i="1"/>
  <c r="AL8" i="1"/>
  <c r="AH22" i="1"/>
  <c r="AH70" i="1" s="1"/>
  <c r="I26" i="1"/>
  <c r="AG21" i="1"/>
  <c r="H7" i="1"/>
  <c r="AD8" i="1"/>
  <c r="AI22" i="1"/>
  <c r="AI70" i="1" s="1"/>
  <c r="AB23" i="1"/>
  <c r="AF35" i="1"/>
  <c r="AF24" i="1"/>
  <c r="AF6" i="1"/>
  <c r="AB79" i="1"/>
  <c r="AB80" i="1" s="1"/>
  <c r="AB57" i="1"/>
  <c r="AB58" i="1" s="1"/>
  <c r="AH96" i="1"/>
  <c r="AH117" i="1"/>
  <c r="AF19" i="1"/>
  <c r="S123" i="1"/>
  <c r="S48" i="1"/>
  <c r="Q4" i="1"/>
  <c r="AG4" i="1"/>
  <c r="J5" i="1"/>
  <c r="AA5" i="1"/>
  <c r="AE7" i="1"/>
  <c r="I4" i="1"/>
  <c r="R4" i="1"/>
  <c r="Z4" i="1"/>
  <c r="AH4" i="1"/>
  <c r="C5" i="1"/>
  <c r="L5" i="1"/>
  <c r="T5" i="1"/>
  <c r="AB5" i="1"/>
  <c r="AJ5" i="1"/>
  <c r="AN7" i="1"/>
  <c r="E15" i="1"/>
  <c r="N15" i="1"/>
  <c r="V15" i="1"/>
  <c r="AD15" i="1"/>
  <c r="I21" i="1"/>
  <c r="Z21" i="1"/>
  <c r="AH21" i="1"/>
  <c r="AC22" i="1"/>
  <c r="AK22" i="1"/>
  <c r="AG24" i="1"/>
  <c r="J25" i="1"/>
  <c r="AC26" i="1"/>
  <c r="AK26" i="1"/>
  <c r="D79" i="1"/>
  <c r="D80" i="1" s="1"/>
  <c r="D57" i="1"/>
  <c r="D58" i="1" s="1"/>
  <c r="Q57" i="1"/>
  <c r="J81" i="1"/>
  <c r="J85" i="1" s="1"/>
  <c r="S85" i="1"/>
  <c r="F81" i="1"/>
  <c r="F85" i="1" s="1"/>
  <c r="AA85" i="1"/>
  <c r="H81" i="1"/>
  <c r="H85" i="1" s="1"/>
  <c r="J116" i="1"/>
  <c r="L116" i="1"/>
  <c r="T123" i="1"/>
  <c r="Z5" i="1"/>
  <c r="H25" i="1"/>
  <c r="Y4" i="1"/>
  <c r="S5" i="1"/>
  <c r="AM7" i="1"/>
  <c r="D15" i="1"/>
  <c r="U15" i="1"/>
  <c r="H116" i="1"/>
  <c r="H43" i="1"/>
  <c r="H47" i="1" s="1"/>
  <c r="J4" i="1"/>
  <c r="S4" i="1"/>
  <c r="AA4" i="1"/>
  <c r="AI4" i="1"/>
  <c r="M5" i="1"/>
  <c r="F15" i="1"/>
  <c r="W15" i="1"/>
  <c r="AE15" i="1"/>
  <c r="AG116" i="1"/>
  <c r="AG110" i="1"/>
  <c r="AG43" i="1"/>
  <c r="J21" i="1"/>
  <c r="AD22" i="1"/>
  <c r="AL22" i="1"/>
  <c r="AL70" i="1" s="1"/>
  <c r="AN23" i="1"/>
  <c r="I24" i="1"/>
  <c r="Z24" i="1"/>
  <c r="AH24" i="1"/>
  <c r="AB25" i="1"/>
  <c r="AJ25" i="1"/>
  <c r="AD26" i="1"/>
  <c r="AL26" i="1"/>
  <c r="E57" i="1"/>
  <c r="E58" i="1" s="1"/>
  <c r="E79" i="1"/>
  <c r="E80" i="1" s="1"/>
  <c r="N79" i="1"/>
  <c r="N80" i="1" s="1"/>
  <c r="N57" i="1"/>
  <c r="N58" i="1" s="1"/>
  <c r="V79" i="1"/>
  <c r="V80" i="1" s="1"/>
  <c r="V57" i="1"/>
  <c r="V58" i="1" s="1"/>
  <c r="AD79" i="1"/>
  <c r="AD80" i="1" s="1"/>
  <c r="AD57" i="1"/>
  <c r="AD58" i="1" s="1"/>
  <c r="R48" i="1"/>
  <c r="AG58" i="1"/>
  <c r="U57" i="1"/>
  <c r="M80" i="1"/>
  <c r="U80" i="1"/>
  <c r="AC80" i="1"/>
  <c r="AK80" i="1"/>
  <c r="C79" i="1"/>
  <c r="C80" i="1" s="1"/>
  <c r="Q109" i="1"/>
  <c r="AF131" i="1"/>
  <c r="J48" i="1"/>
  <c r="J123" i="1"/>
  <c r="AN132" i="1"/>
  <c r="AN139" i="1" s="1"/>
  <c r="AN81" i="1"/>
  <c r="AN85" i="1" s="1"/>
  <c r="AN59" i="1"/>
  <c r="AN63" i="1" s="1"/>
  <c r="AL109" i="1"/>
  <c r="AL103" i="1"/>
  <c r="G15" i="1"/>
  <c r="AF17" i="1"/>
  <c r="L21" i="1"/>
  <c r="AE22" i="1"/>
  <c r="O57" i="1"/>
  <c r="O58" i="1" s="1"/>
  <c r="O79" i="1"/>
  <c r="O80" i="1" s="1"/>
  <c r="W57" i="1"/>
  <c r="W58" i="1" s="1"/>
  <c r="W79" i="1"/>
  <c r="W80" i="1" s="1"/>
  <c r="AE57" i="1"/>
  <c r="AE58" i="1" s="1"/>
  <c r="AE79" i="1"/>
  <c r="AF40" i="1"/>
  <c r="AF41" i="1" s="1"/>
  <c r="G58" i="1"/>
  <c r="Q58" i="1"/>
  <c r="C70" i="1"/>
  <c r="Y109" i="1"/>
  <c r="AM21" i="1"/>
  <c r="AI79" i="1"/>
  <c r="AI57" i="1"/>
  <c r="AI58" i="1" s="1"/>
  <c r="I7" i="1"/>
  <c r="P15" i="1"/>
  <c r="X15" i="1"/>
  <c r="AH43" i="1"/>
  <c r="AH48" i="1" s="1"/>
  <c r="AH116" i="1"/>
  <c r="AH65" i="1"/>
  <c r="AH69" i="1" s="1"/>
  <c r="W123" i="1"/>
  <c r="W48" i="1"/>
  <c r="AC4" i="1"/>
  <c r="AK4" i="1"/>
  <c r="AG6" i="1"/>
  <c r="H15" i="1"/>
  <c r="AG15" i="1"/>
  <c r="AI110" i="1"/>
  <c r="AI116" i="1"/>
  <c r="AI65" i="1"/>
  <c r="AI69" i="1" s="1"/>
  <c r="AC21" i="1"/>
  <c r="X123" i="1"/>
  <c r="X48" i="1"/>
  <c r="AF22" i="1"/>
  <c r="AN22" i="1"/>
  <c r="AN70" i="1" s="1"/>
  <c r="AF43" i="1"/>
  <c r="AF47" i="1" s="1"/>
  <c r="V48" i="1"/>
  <c r="Y57" i="1"/>
  <c r="Y58" i="1" s="1"/>
  <c r="AH72" i="1"/>
  <c r="J67" i="1"/>
  <c r="J72" i="1" s="1"/>
  <c r="AE80" i="1"/>
  <c r="B85" i="1"/>
  <c r="AF116" i="1"/>
  <c r="B15" i="1"/>
  <c r="V4" i="1"/>
  <c r="AD4" i="1"/>
  <c r="AL4" i="1"/>
  <c r="I15" i="1"/>
  <c r="R15" i="1"/>
  <c r="Z15" i="1"/>
  <c r="AH15" i="1"/>
  <c r="AJ116" i="1"/>
  <c r="AJ65" i="1"/>
  <c r="AJ69" i="1" s="1"/>
  <c r="AJ110" i="1"/>
  <c r="AD21" i="1"/>
  <c r="H22" i="1"/>
  <c r="Q123" i="1"/>
  <c r="Q48" i="1"/>
  <c r="Y123" i="1"/>
  <c r="Y48" i="1"/>
  <c r="AG22" i="1"/>
  <c r="AG70" i="1" s="1"/>
  <c r="AI23" i="1"/>
  <c r="I131" i="1"/>
  <c r="I75" i="1"/>
  <c r="H79" i="1"/>
  <c r="H80" i="1" s="1"/>
  <c r="H57" i="1"/>
  <c r="H58" i="1" s="1"/>
  <c r="AI43" i="1"/>
  <c r="AI48" i="1" s="1"/>
  <c r="Z48" i="1"/>
  <c r="I53" i="1"/>
  <c r="F57" i="1"/>
  <c r="F58" i="1" s="1"/>
  <c r="AC57" i="1"/>
  <c r="AC58" i="1" s="1"/>
  <c r="AF65" i="1"/>
  <c r="AF69" i="1" s="1"/>
  <c r="J68" i="1"/>
  <c r="J73" i="1" s="1"/>
  <c r="P80" i="1"/>
  <c r="P70" i="1"/>
  <c r="X80" i="1"/>
  <c r="X70" i="1"/>
  <c r="AF75" i="1"/>
  <c r="C85" i="1"/>
  <c r="AN116" i="1"/>
  <c r="AK116" i="1"/>
  <c r="AK43" i="1"/>
  <c r="L75" i="1"/>
  <c r="L124" i="1"/>
  <c r="L53" i="1"/>
  <c r="L58" i="1" s="1"/>
  <c r="L34" i="1"/>
  <c r="AJ79" i="1"/>
  <c r="AJ80" i="1" s="1"/>
  <c r="AJ57" i="1"/>
  <c r="AJ58" i="1" s="1"/>
  <c r="I79" i="1"/>
  <c r="I57" i="1"/>
  <c r="R79" i="1"/>
  <c r="R80" i="1" s="1"/>
  <c r="R57" i="1"/>
  <c r="R58" i="1" s="1"/>
  <c r="Z79" i="1"/>
  <c r="Z80" i="1" s="1"/>
  <c r="Z57" i="1"/>
  <c r="Z58" i="1" s="1"/>
  <c r="AF132" i="1"/>
  <c r="AF139" i="1" s="1"/>
  <c r="AF81" i="1"/>
  <c r="AF87" i="1"/>
  <c r="AG93" i="1" s="1"/>
  <c r="AF59" i="1"/>
  <c r="AF63" i="1" s="1"/>
  <c r="AJ48" i="1"/>
  <c r="AJ47" i="1"/>
  <c r="F80" i="1"/>
  <c r="AN99" i="1"/>
  <c r="AN120" i="1"/>
  <c r="B79" i="1"/>
  <c r="B80" i="1" s="1"/>
  <c r="B57" i="1"/>
  <c r="B58" i="1" s="1"/>
  <c r="J79" i="1"/>
  <c r="J80" i="1" s="1"/>
  <c r="J57" i="1"/>
  <c r="J58" i="1" s="1"/>
  <c r="S79" i="1"/>
  <c r="S80" i="1" s="1"/>
  <c r="S57" i="1"/>
  <c r="S58" i="1" s="1"/>
  <c r="AA79" i="1"/>
  <c r="AA80" i="1" s="1"/>
  <c r="AA57" i="1"/>
  <c r="AA58" i="1" s="1"/>
  <c r="C58" i="1"/>
  <c r="U58" i="1"/>
  <c r="AK65" i="1"/>
  <c r="AK69" i="1" s="1"/>
  <c r="G80" i="1"/>
  <c r="G70" i="1"/>
  <c r="AL116" i="1"/>
  <c r="AL65" i="1"/>
  <c r="AL110" i="1"/>
  <c r="AL43" i="1"/>
  <c r="AL48" i="1" s="1"/>
  <c r="AA123" i="1"/>
  <c r="AA48" i="1"/>
  <c r="H4" i="1"/>
  <c r="AM116" i="1"/>
  <c r="AM65" i="1"/>
  <c r="AM110" i="1"/>
  <c r="AM43" i="1"/>
  <c r="AM48" i="1" s="1"/>
  <c r="H21" i="1"/>
  <c r="L22" i="1"/>
  <c r="L48" i="1" s="1"/>
  <c r="AJ26" i="1"/>
  <c r="AN53" i="1"/>
  <c r="AN34" i="1"/>
  <c r="T79" i="1"/>
  <c r="T80" i="1" s="1"/>
  <c r="T57" i="1"/>
  <c r="T58" i="1" s="1"/>
  <c r="X40" i="1"/>
  <c r="X41" i="1" s="1"/>
  <c r="AN65" i="1"/>
  <c r="AI80" i="1"/>
  <c r="AH57" i="1"/>
  <c r="AH58" i="1" s="1"/>
  <c r="T70" i="1"/>
  <c r="AB70" i="1"/>
  <c r="X93" i="1"/>
  <c r="AN40" i="1"/>
  <c r="AN41" i="1" s="1"/>
  <c r="I41" i="1"/>
  <c r="I132" i="1"/>
  <c r="I139" i="1" s="1"/>
  <c r="I59" i="1"/>
  <c r="I63" i="1" s="1"/>
  <c r="AF8" i="1" l="1"/>
  <c r="AF80" i="1"/>
  <c r="I48" i="1"/>
  <c r="AB123" i="1"/>
  <c r="AF48" i="1"/>
  <c r="I58" i="1"/>
  <c r="AH123" i="1"/>
  <c r="AG96" i="1"/>
  <c r="AG117" i="1"/>
  <c r="AG123" i="1" s="1"/>
  <c r="AK123" i="1"/>
  <c r="AK70" i="1"/>
  <c r="I80" i="1"/>
  <c r="I70" i="1"/>
  <c r="AE123" i="1"/>
  <c r="AE48" i="1"/>
  <c r="AM96" i="1"/>
  <c r="AM117" i="1"/>
  <c r="AM123" i="1" s="1"/>
  <c r="J69" i="1"/>
  <c r="AF25" i="1"/>
  <c r="AF7" i="1"/>
  <c r="L117" i="1"/>
  <c r="L123" i="1" s="1"/>
  <c r="AN124" i="1"/>
  <c r="AJ96" i="1"/>
  <c r="AJ117" i="1"/>
  <c r="AJ123" i="1" s="1"/>
  <c r="AI117" i="1"/>
  <c r="AI123" i="1" s="1"/>
  <c r="AI96" i="1"/>
  <c r="AF21" i="1"/>
  <c r="AF5" i="1"/>
  <c r="AF23" i="1"/>
  <c r="AL117" i="1"/>
  <c r="AL123" i="1" s="1"/>
  <c r="AL96" i="1"/>
  <c r="H123" i="1"/>
  <c r="H48" i="1"/>
  <c r="L80" i="1"/>
  <c r="L70" i="1"/>
  <c r="AC123" i="1"/>
  <c r="AC48" i="1"/>
  <c r="AN58" i="1"/>
  <c r="AN48" i="1"/>
  <c r="AF57" i="1"/>
  <c r="AF58" i="1" s="1"/>
  <c r="AK47" i="1"/>
  <c r="AK48" i="1"/>
  <c r="AF70" i="1"/>
  <c r="AF123" i="1"/>
  <c r="AD123" i="1"/>
  <c r="AD48" i="1"/>
  <c r="L131" i="1"/>
  <c r="I81" i="1"/>
  <c r="I85" i="1" s="1"/>
  <c r="AF85" i="1"/>
  <c r="AG48" i="1"/>
  <c r="AG47" i="1"/>
  <c r="AN117" i="1" l="1"/>
  <c r="AN123" i="1" s="1"/>
  <c r="AN131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X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C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X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Y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AA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C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X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AA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X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Y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Y2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AA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Y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B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X3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Y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X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Y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AA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C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Y4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Y4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X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Y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X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Y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Y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C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Y5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5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X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Y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C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Y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Z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Y6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X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Y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7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7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<sst xmlns="http://schemas.openxmlformats.org/spreadsheetml/2006/main" count="115" uniqueCount="64">
  <si>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</si>
  <si>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</si>
  <si>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</si>
  <si>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</si>
  <si>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</si>
  <si>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</si>
  <si>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</si>
  <si>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</si>
  <si>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</si>
  <si>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</si>
  <si>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</si>
  <si>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</si>
  <si>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</si>
  <si>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</si>
  <si>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</si>
  <si>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</si>
  <si>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</si>
  <si>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</si>
  <si>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</si>
  <si>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</si>
  <si>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PET</t>
  </si>
  <si>
    <t>Fibers &amp; Yarns</t>
  </si>
  <si>
    <t>West Feedstock</t>
  </si>
  <si>
    <t>Asia PTA</t>
  </si>
  <si>
    <t>Holding</t>
  </si>
  <si>
    <t>Intercompany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</si>
  <si>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</si>
  <si>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</si>
  <si>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</si>
  <si>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</si>
  <si>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</si>
  <si>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Revenues by major country/region on the basis of deliveries to customers</t>
  </si>
  <si>
    <t>Performance by 5 Segments</t>
  </si>
  <si>
    <t>Integrated PET (PET + PTA + Px + Recycling)</t>
  </si>
  <si>
    <t>Integrated Oxides and Derivatives (IVOL + IVOG)</t>
  </si>
  <si>
    <t>Specialty Chemicals (NDC, IPA, Specialty PET)</t>
  </si>
  <si>
    <t>Packaging</t>
  </si>
  <si>
    <t>Fibers</t>
  </si>
  <si>
    <t>26 กุมภาพันธ์ 2563</t>
  </si>
  <si>
    <t>ไตรมาสที่ 1 ปี 2561</t>
  </si>
  <si>
    <t>ไตรมาสที่ 2 ปี 2561</t>
  </si>
  <si>
    <t>ไตรมาสที่ 3 ปี 2561</t>
  </si>
  <si>
    <t>ไตรมาสที่ 4 ปี 2561</t>
  </si>
  <si>
    <t>ไตรมาสที่ 1 ปี 2562</t>
  </si>
  <si>
    <t>ไตรมาสที่ 2 ปี 2562</t>
  </si>
  <si>
    <t>ไตรมาสที่ 3 ปี 2562</t>
  </si>
  <si>
    <t>ไตรมาสที่ 4 ปี 2562</t>
  </si>
  <si>
    <t>หน่วย : เหรียญดอลลาร์สหรัฐ</t>
  </si>
  <si>
    <t>ผลการดำเนินงานจำแนกตามประเภทธุรกิจ</t>
  </si>
  <si>
    <t>อัตราการผลิต  (%)</t>
  </si>
  <si>
    <t>กำลังการผลิต  (ล้านตัน)</t>
  </si>
  <si>
    <t>ปริมาณผลิต (ล้านตัน)</t>
  </si>
  <si>
    <t>IVL Core EBITDA (เหรียญต่อตัน)</t>
  </si>
  <si>
    <t>IVL Core EBITDA (ล้านเหรียญ)</t>
  </si>
  <si>
    <t>*รายได้สุทธิ (ล้านเหรียญ)</t>
  </si>
  <si>
    <t>*หมายเหตุ: รายได้สุทธิจำแนกตามสถานที่ตั้งโรงงาน</t>
  </si>
  <si>
    <t>อเมริกาเหนือ</t>
  </si>
  <si>
    <t>ยุโรป, ตะวันออกกลางและแอฟริกา</t>
  </si>
  <si>
    <t>เอเชีย</t>
  </si>
  <si>
    <t>ไทย</t>
  </si>
  <si>
    <t>อื่นๆในทวีปเอเชีย</t>
  </si>
  <si>
    <t>ยุโรป</t>
  </si>
  <si>
    <t>อื่นๆ</t>
  </si>
  <si>
    <t>หน้า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</si>
</sst>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#%;[Red]\(#,###\)%"/>
    <numFmt numFmtId="165" formatCode="_(* #,##0_);_(* \(#,##0\);_(* &quot;-&quot;??_);_(@_)"/>
    <numFmt numFmtId="166" formatCode="_(* #,##0.0_);_(* \(#,##0.0\);_(* &quot;-&quot;??_);_(@_)"/>
    <numFmt numFmtId="167" formatCode="#,##0.0_);[Red]\(#,##0.0\)"/>
    <numFmt numFmtId="168" formatCode="_(* #,##0.00000_);_(* \(#,##0.00000\);_(* &quot;-&quot;??_);_(@_)"/>
    <numFmt numFmtId="169" formatCode="#,##0.000_);[Red]\(#,##0.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11"/>
      <color theme="0" tint="-0.14999847407452621"/>
      <name val="Times New Roman"/>
      <family val="1"/>
    </font>
    <font>
      <sz val="11"/>
      <color rgb="FFFF0000"/>
      <name val="Times New Roman"/>
      <family val="1"/>
    </font>
    <font>
      <b/>
      <sz val="11"/>
      <color theme="0" tint="-4.9989318521683403E-2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0" tint="-0.249977111117893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1"/>
      <color theme="0" tint="-0.1499984740745262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3" fillId="3" borderId="0" xfId="0" applyFont="1" applyFill="1" applyBorder="1" applyAlignment="1"/>
    <xf numFmtId="0" fontId="2" fillId="2" borderId="2" xfId="0" applyFont="1" applyFill="1" applyBorder="1" applyAlignment="1"/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6" fillId="0" borderId="0" xfId="0" applyFont="1"/>
    <xf numFmtId="38" fontId="6" fillId="5" borderId="6" xfId="0" applyNumberFormat="1" applyFont="1" applyFill="1" applyBorder="1"/>
    <xf numFmtId="38" fontId="6" fillId="5" borderId="0" xfId="0" applyNumberFormat="1" applyFont="1" applyFill="1" applyBorder="1"/>
    <xf numFmtId="38" fontId="6" fillId="5" borderId="7" xfId="0" applyNumberFormat="1" applyFont="1" applyFill="1" applyBorder="1"/>
    <xf numFmtId="38" fontId="6" fillId="3" borderId="9" xfId="0" applyNumberFormat="1" applyFont="1" applyFill="1" applyBorder="1"/>
    <xf numFmtId="38" fontId="6" fillId="2" borderId="0" xfId="0" applyNumberFormat="1" applyFont="1" applyFill="1" applyBorder="1"/>
    <xf numFmtId="38" fontId="6" fillId="5" borderId="10" xfId="0" applyNumberFormat="1" applyFont="1" applyFill="1" applyBorder="1"/>
    <xf numFmtId="38" fontId="6" fillId="3" borderId="0" xfId="0" applyNumberFormat="1" applyFont="1" applyFill="1" applyBorder="1"/>
    <xf numFmtId="0" fontId="6" fillId="2" borderId="0" xfId="0" applyFont="1" applyFill="1"/>
    <xf numFmtId="43" fontId="2" fillId="2" borderId="11" xfId="1" applyFont="1" applyFill="1" applyBorder="1"/>
    <xf numFmtId="9" fontId="6" fillId="2" borderId="6" xfId="2" applyFont="1" applyFill="1" applyBorder="1"/>
    <xf numFmtId="9" fontId="6" fillId="2" borderId="0" xfId="2" applyFont="1" applyFill="1" applyBorder="1"/>
    <xf numFmtId="9" fontId="6" fillId="3" borderId="9" xfId="2" applyFont="1" applyFill="1" applyBorder="1"/>
    <xf numFmtId="9" fontId="6" fillId="3" borderId="0" xfId="2" applyFont="1" applyFill="1" applyBorder="1"/>
    <xf numFmtId="43" fontId="6" fillId="2" borderId="11" xfId="1" applyFont="1" applyFill="1" applyBorder="1"/>
    <xf numFmtId="164" fontId="6" fillId="2" borderId="0" xfId="2" applyNumberFormat="1" applyFont="1" applyFill="1" applyBorder="1"/>
    <xf numFmtId="43" fontId="6" fillId="2" borderId="6" xfId="1" applyFont="1" applyFill="1" applyBorder="1"/>
    <xf numFmtId="43" fontId="6" fillId="2" borderId="0" xfId="1" applyFont="1" applyFill="1" applyBorder="1"/>
    <xf numFmtId="43" fontId="6" fillId="3" borderId="9" xfId="1" applyFont="1" applyFill="1" applyBorder="1"/>
    <xf numFmtId="165" fontId="7" fillId="2" borderId="0" xfId="1" applyNumberFormat="1" applyFont="1" applyFill="1" applyBorder="1"/>
    <xf numFmtId="43" fontId="8" fillId="2" borderId="0" xfId="1" applyFont="1" applyFill="1" applyBorder="1"/>
    <xf numFmtId="43" fontId="8" fillId="3" borderId="0" xfId="1" applyFont="1" applyFill="1" applyBorder="1"/>
    <xf numFmtId="40" fontId="6" fillId="2" borderId="6" xfId="0" applyNumberFormat="1" applyFont="1" applyFill="1" applyBorder="1"/>
    <xf numFmtId="40" fontId="6" fillId="2" borderId="0" xfId="0" applyNumberFormat="1" applyFont="1" applyFill="1" applyBorder="1"/>
    <xf numFmtId="40" fontId="6" fillId="3" borderId="9" xfId="0" applyNumberFormat="1" applyFont="1" applyFill="1" applyBorder="1"/>
    <xf numFmtId="43" fontId="6" fillId="3" borderId="9" xfId="1" applyNumberFormat="1" applyFont="1" applyFill="1" applyBorder="1"/>
    <xf numFmtId="40" fontId="6" fillId="3" borderId="0" xfId="0" applyNumberFormat="1" applyFont="1" applyFill="1" applyBorder="1"/>
    <xf numFmtId="40" fontId="6" fillId="2" borderId="0" xfId="1" applyNumberFormat="1" applyFont="1" applyFill="1" applyBorder="1"/>
    <xf numFmtId="40" fontId="6" fillId="3" borderId="0" xfId="1" applyNumberFormat="1" applyFont="1" applyFill="1" applyBorder="1"/>
    <xf numFmtId="166" fontId="6" fillId="3" borderId="9" xfId="1" applyNumberFormat="1" applyFont="1" applyFill="1" applyBorder="1"/>
    <xf numFmtId="43" fontId="9" fillId="2" borderId="6" xfId="1" applyFont="1" applyFill="1" applyBorder="1"/>
    <xf numFmtId="43" fontId="9" fillId="2" borderId="0" xfId="1" applyFont="1" applyFill="1" applyBorder="1"/>
    <xf numFmtId="43" fontId="9" fillId="3" borderId="9" xfId="1" applyFont="1" applyFill="1" applyBorder="1"/>
    <xf numFmtId="166" fontId="9" fillId="2" borderId="0" xfId="1" applyNumberFormat="1" applyFont="1" applyFill="1" applyBorder="1"/>
    <xf numFmtId="166" fontId="9" fillId="2" borderId="6" xfId="1" applyNumberFormat="1" applyFont="1" applyFill="1" applyBorder="1"/>
    <xf numFmtId="43" fontId="9" fillId="2" borderId="0" xfId="1" applyNumberFormat="1" applyFont="1" applyFill="1" applyBorder="1"/>
    <xf numFmtId="43" fontId="9" fillId="3" borderId="9" xfId="1" applyNumberFormat="1" applyFont="1" applyFill="1" applyBorder="1"/>
    <xf numFmtId="165" fontId="9" fillId="2" borderId="0" xfId="1" applyNumberFormat="1" applyFont="1" applyFill="1" applyBorder="1"/>
    <xf numFmtId="9" fontId="9" fillId="2" borderId="0" xfId="2" applyFont="1" applyFill="1" applyBorder="1"/>
    <xf numFmtId="165" fontId="9" fillId="3" borderId="0" xfId="1" applyNumberFormat="1" applyFont="1" applyFill="1" applyBorder="1"/>
    <xf numFmtId="43" fontId="6" fillId="2" borderId="0" xfId="1" applyFont="1" applyFill="1"/>
    <xf numFmtId="43" fontId="6" fillId="2" borderId="0" xfId="1" applyNumberFormat="1" applyFont="1" applyFill="1" applyBorder="1"/>
    <xf numFmtId="40" fontId="8" fillId="2" borderId="0" xfId="0" applyNumberFormat="1" applyFont="1" applyFill="1" applyBorder="1"/>
    <xf numFmtId="40" fontId="2" fillId="2" borderId="0" xfId="0" applyNumberFormat="1" applyFont="1" applyFill="1" applyBorder="1" applyAlignment="1"/>
    <xf numFmtId="40" fontId="8" fillId="2" borderId="9" xfId="1" applyNumberFormat="1" applyFont="1" applyFill="1" applyBorder="1"/>
    <xf numFmtId="40" fontId="8" fillId="2" borderId="9" xfId="0" applyNumberFormat="1" applyFont="1" applyFill="1" applyBorder="1"/>
    <xf numFmtId="40" fontId="6" fillId="2" borderId="6" xfId="1" applyNumberFormat="1" applyFont="1" applyFill="1" applyBorder="1"/>
    <xf numFmtId="43" fontId="8" fillId="2" borderId="11" xfId="1" applyFont="1" applyFill="1" applyBorder="1"/>
    <xf numFmtId="43" fontId="9" fillId="2" borderId="9" xfId="1" applyFont="1" applyFill="1" applyBorder="1"/>
    <xf numFmtId="43" fontId="9" fillId="3" borderId="0" xfId="1" applyFont="1" applyFill="1" applyBorder="1"/>
    <xf numFmtId="43" fontId="8" fillId="2" borderId="0" xfId="1" applyFont="1" applyFill="1"/>
    <xf numFmtId="38" fontId="6" fillId="2" borderId="6" xfId="0" applyNumberFormat="1" applyFont="1" applyFill="1" applyBorder="1"/>
    <xf numFmtId="38" fontId="6" fillId="2" borderId="0" xfId="1" applyNumberFormat="1" applyFont="1" applyFill="1" applyBorder="1"/>
    <xf numFmtId="38" fontId="6" fillId="3" borderId="9" xfId="1" applyNumberFormat="1" applyFont="1" applyFill="1" applyBorder="1"/>
    <xf numFmtId="38" fontId="6" fillId="2" borderId="6" xfId="1" applyNumberFormat="1" applyFont="1" applyFill="1" applyBorder="1"/>
    <xf numFmtId="38" fontId="8" fillId="2" borderId="9" xfId="0" applyNumberFormat="1" applyFont="1" applyFill="1" applyBorder="1"/>
    <xf numFmtId="0" fontId="8" fillId="2" borderId="11" xfId="0" applyFont="1" applyFill="1" applyBorder="1"/>
    <xf numFmtId="38" fontId="8" fillId="2" borderId="6" xfId="0" applyNumberFormat="1" applyFont="1" applyFill="1" applyBorder="1"/>
    <xf numFmtId="38" fontId="8" fillId="2" borderId="0" xfId="0" applyNumberFormat="1" applyFont="1" applyFill="1" applyBorder="1"/>
    <xf numFmtId="38" fontId="8" fillId="2" borderId="0" xfId="1" applyNumberFormat="1" applyFont="1" applyFill="1" applyBorder="1"/>
    <xf numFmtId="38" fontId="8" fillId="3" borderId="9" xfId="1" applyNumberFormat="1" applyFont="1" applyFill="1" applyBorder="1"/>
    <xf numFmtId="38" fontId="6" fillId="2" borderId="0" xfId="2" applyNumberFormat="1" applyFont="1" applyFill="1" applyBorder="1"/>
    <xf numFmtId="38" fontId="6" fillId="2" borderId="6" xfId="2" applyNumberFormat="1" applyFont="1" applyFill="1" applyBorder="1"/>
    <xf numFmtId="38" fontId="8" fillId="3" borderId="9" xfId="0" applyNumberFormat="1" applyFont="1" applyFill="1" applyBorder="1"/>
    <xf numFmtId="38" fontId="6" fillId="2" borderId="0" xfId="0" applyNumberFormat="1" applyFont="1" applyFill="1"/>
    <xf numFmtId="38" fontId="9" fillId="2" borderId="0" xfId="1" applyNumberFormat="1" applyFont="1" applyFill="1" applyBorder="1"/>
    <xf numFmtId="38" fontId="9" fillId="3" borderId="9" xfId="1" applyNumberFormat="1" applyFont="1" applyFill="1" applyBorder="1"/>
    <xf numFmtId="38" fontId="9" fillId="2" borderId="6" xfId="1" applyNumberFormat="1" applyFont="1" applyFill="1" applyBorder="1"/>
    <xf numFmtId="40" fontId="10" fillId="2" borderId="0" xfId="0" applyNumberFormat="1" applyFont="1" applyFill="1" applyBorder="1"/>
    <xf numFmtId="43" fontId="6" fillId="3" borderId="0" xfId="1" applyFont="1" applyFill="1" applyBorder="1"/>
    <xf numFmtId="0" fontId="11" fillId="2" borderId="0" xfId="0" applyFont="1" applyFill="1" applyBorder="1" applyAlignment="1"/>
    <xf numFmtId="38" fontId="12" fillId="2" borderId="0" xfId="0" applyNumberFormat="1" applyFont="1" applyFill="1"/>
    <xf numFmtId="165" fontId="6" fillId="2" borderId="0" xfId="1" applyNumberFormat="1" applyFont="1" applyFill="1" applyBorder="1"/>
    <xf numFmtId="38" fontId="6" fillId="2" borderId="9" xfId="0" applyNumberFormat="1" applyFont="1" applyFill="1" applyBorder="1"/>
    <xf numFmtId="43" fontId="8" fillId="2" borderId="6" xfId="1" applyFont="1" applyFill="1" applyBorder="1"/>
    <xf numFmtId="43" fontId="12" fillId="3" borderId="9" xfId="1" applyNumberFormat="1" applyFont="1" applyFill="1" applyBorder="1"/>
    <xf numFmtId="165" fontId="9" fillId="2" borderId="6" xfId="1" applyNumberFormat="1" applyFont="1" applyFill="1" applyBorder="1"/>
    <xf numFmtId="165" fontId="9" fillId="3" borderId="9" xfId="1" applyNumberFormat="1" applyFont="1" applyFill="1" applyBorder="1"/>
    <xf numFmtId="165" fontId="9" fillId="2" borderId="9" xfId="1" applyNumberFormat="1" applyFont="1" applyFill="1" applyBorder="1"/>
    <xf numFmtId="0" fontId="4" fillId="5" borderId="11" xfId="0" applyFont="1" applyFill="1" applyBorder="1"/>
    <xf numFmtId="43" fontId="6" fillId="2" borderId="6" xfId="1" applyNumberFormat="1" applyFont="1" applyFill="1" applyBorder="1"/>
    <xf numFmtId="43" fontId="8" fillId="2" borderId="9" xfId="1" applyFont="1" applyFill="1" applyBorder="1"/>
    <xf numFmtId="43" fontId="9" fillId="2" borderId="11" xfId="1" applyFont="1" applyFill="1" applyBorder="1"/>
    <xf numFmtId="165" fontId="6" fillId="3" borderId="9" xfId="1" applyNumberFormat="1" applyFont="1" applyFill="1" applyBorder="1"/>
    <xf numFmtId="165" fontId="6" fillId="2" borderId="6" xfId="1" applyNumberFormat="1" applyFont="1" applyFill="1" applyBorder="1"/>
    <xf numFmtId="165" fontId="8" fillId="2" borderId="6" xfId="1" applyNumberFormat="1" applyFont="1" applyFill="1" applyBorder="1"/>
    <xf numFmtId="165" fontId="8" fillId="2" borderId="0" xfId="1" applyNumberFormat="1" applyFont="1" applyFill="1" applyBorder="1"/>
    <xf numFmtId="43" fontId="6" fillId="0" borderId="0" xfId="1" applyFont="1" applyFill="1" applyBorder="1"/>
    <xf numFmtId="167" fontId="8" fillId="2" borderId="0" xfId="0" applyNumberFormat="1" applyFont="1" applyFill="1" applyBorder="1"/>
    <xf numFmtId="40" fontId="6" fillId="0" borderId="0" xfId="0" applyNumberFormat="1" applyFont="1" applyFill="1" applyBorder="1"/>
    <xf numFmtId="38" fontId="8" fillId="3" borderId="0" xfId="0" applyNumberFormat="1" applyFont="1" applyFill="1" applyBorder="1"/>
    <xf numFmtId="38" fontId="6" fillId="0" borderId="0" xfId="0" applyNumberFormat="1" applyFont="1" applyFill="1" applyBorder="1"/>
    <xf numFmtId="165" fontId="9" fillId="2" borderId="11" xfId="1" applyNumberFormat="1" applyFont="1" applyFill="1" applyBorder="1"/>
    <xf numFmtId="165" fontId="12" fillId="2" borderId="0" xfId="1" applyNumberFormat="1" applyFont="1" applyFill="1"/>
    <xf numFmtId="165" fontId="13" fillId="3" borderId="9" xfId="1" applyNumberFormat="1" applyFont="1" applyFill="1" applyBorder="1"/>
    <xf numFmtId="165" fontId="12" fillId="2" borderId="6" xfId="1" applyNumberFormat="1" applyFont="1" applyFill="1" applyBorder="1"/>
    <xf numFmtId="165" fontId="12" fillId="2" borderId="0" xfId="1" applyNumberFormat="1" applyFont="1" applyFill="1" applyBorder="1"/>
    <xf numFmtId="165" fontId="12" fillId="3" borderId="9" xfId="1" applyNumberFormat="1" applyFont="1" applyFill="1" applyBorder="1"/>
    <xf numFmtId="165" fontId="10" fillId="2" borderId="0" xfId="1" applyNumberFormat="1" applyFont="1" applyFill="1" applyBorder="1"/>
    <xf numFmtId="165" fontId="8" fillId="2" borderId="0" xfId="1" applyNumberFormat="1" applyFont="1" applyFill="1"/>
    <xf numFmtId="43" fontId="2" fillId="2" borderId="0" xfId="1" applyNumberFormat="1" applyFont="1" applyFill="1" applyBorder="1" applyAlignment="1"/>
    <xf numFmtId="165" fontId="8" fillId="2" borderId="11" xfId="1" applyNumberFormat="1" applyFont="1" applyFill="1" applyBorder="1"/>
    <xf numFmtId="0" fontId="8" fillId="2" borderId="0" xfId="0" applyFont="1" applyFill="1"/>
    <xf numFmtId="43" fontId="13" fillId="2" borderId="6" xfId="1" applyFont="1" applyFill="1" applyBorder="1"/>
    <xf numFmtId="43" fontId="13" fillId="2" borderId="0" xfId="1" applyFont="1" applyFill="1" applyBorder="1"/>
    <xf numFmtId="43" fontId="13" fillId="3" borderId="9" xfId="1" applyFont="1" applyFill="1" applyBorder="1"/>
    <xf numFmtId="165" fontId="13" fillId="2" borderId="6" xfId="1" applyNumberFormat="1" applyFont="1" applyFill="1" applyBorder="1"/>
    <xf numFmtId="165" fontId="13" fillId="2" borderId="0" xfId="1" applyNumberFormat="1" applyFont="1" applyFill="1" applyBorder="1"/>
    <xf numFmtId="43" fontId="2" fillId="2" borderId="0" xfId="1" applyFont="1" applyFill="1" applyBorder="1" applyAlignment="1"/>
    <xf numFmtId="38" fontId="6" fillId="6" borderId="6" xfId="0" applyNumberFormat="1" applyFont="1" applyFill="1" applyBorder="1"/>
    <xf numFmtId="38" fontId="6" fillId="6" borderId="0" xfId="0" applyNumberFormat="1" applyFont="1" applyFill="1" applyBorder="1"/>
    <xf numFmtId="165" fontId="8" fillId="6" borderId="6" xfId="1" applyNumberFormat="1" applyFont="1" applyFill="1" applyBorder="1"/>
    <xf numFmtId="165" fontId="8" fillId="6" borderId="0" xfId="1" applyNumberFormat="1" applyFont="1" applyFill="1" applyBorder="1"/>
    <xf numFmtId="165" fontId="8" fillId="6" borderId="0" xfId="0" applyNumberFormat="1" applyFont="1" applyFill="1" applyBorder="1"/>
    <xf numFmtId="165" fontId="8" fillId="3" borderId="9" xfId="0" applyNumberFormat="1" applyFont="1" applyFill="1" applyBorder="1"/>
    <xf numFmtId="165" fontId="8" fillId="6" borderId="6" xfId="0" applyNumberFormat="1" applyFont="1" applyFill="1" applyBorder="1"/>
    <xf numFmtId="0" fontId="6" fillId="2" borderId="11" xfId="0" applyFont="1" applyFill="1" applyBorder="1"/>
    <xf numFmtId="0" fontId="6" fillId="2" borderId="6" xfId="0" applyFont="1" applyFill="1" applyBorder="1"/>
    <xf numFmtId="0" fontId="6" fillId="3" borderId="9" xfId="0" applyFont="1" applyFill="1" applyBorder="1"/>
    <xf numFmtId="0" fontId="14" fillId="2" borderId="0" xfId="0" applyFont="1" applyFill="1"/>
    <xf numFmtId="0" fontId="14" fillId="2" borderId="6" xfId="0" applyFont="1" applyFill="1" applyBorder="1"/>
    <xf numFmtId="0" fontId="14" fillId="2" borderId="0" xfId="0" applyFont="1" applyFill="1" applyBorder="1"/>
    <xf numFmtId="0" fontId="14" fillId="2" borderId="9" xfId="0" applyFont="1" applyFill="1" applyBorder="1"/>
    <xf numFmtId="0" fontId="14" fillId="3" borderId="0" xfId="0" applyFont="1" applyFill="1"/>
    <xf numFmtId="0" fontId="6" fillId="5" borderId="6" xfId="0" applyFont="1" applyFill="1" applyBorder="1"/>
    <xf numFmtId="0" fontId="6" fillId="5" borderId="0" xfId="0" applyFont="1" applyFill="1"/>
    <xf numFmtId="0" fontId="6" fillId="5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9" fontId="6" fillId="2" borderId="0" xfId="2" applyFont="1" applyFill="1"/>
    <xf numFmtId="9" fontId="6" fillId="2" borderId="9" xfId="2" applyFont="1" applyFill="1" applyBorder="1"/>
    <xf numFmtId="9" fontId="6" fillId="2" borderId="6" xfId="1" applyNumberFormat="1" applyFont="1" applyFill="1" applyBorder="1"/>
    <xf numFmtId="0" fontId="6" fillId="2" borderId="0" xfId="0" applyFont="1" applyFill="1" applyBorder="1"/>
    <xf numFmtId="165" fontId="15" fillId="2" borderId="0" xfId="1" applyNumberFormat="1" applyFont="1" applyFill="1" applyBorder="1" applyAlignment="1">
      <alignment horizontal="center"/>
    </xf>
    <xf numFmtId="165" fontId="15" fillId="2" borderId="9" xfId="1" applyNumberFormat="1" applyFont="1" applyFill="1" applyBorder="1" applyAlignment="1">
      <alignment horizontal="center"/>
    </xf>
    <xf numFmtId="165" fontId="15" fillId="3" borderId="0" xfId="1" applyNumberFormat="1" applyFont="1" applyFill="1" applyBorder="1" applyAlignment="1">
      <alignment horizontal="center"/>
    </xf>
    <xf numFmtId="2" fontId="6" fillId="2" borderId="0" xfId="0" applyNumberFormat="1" applyFont="1" applyFill="1"/>
    <xf numFmtId="43" fontId="6" fillId="2" borderId="0" xfId="1" applyNumberFormat="1" applyFont="1" applyFill="1"/>
    <xf numFmtId="43" fontId="6" fillId="2" borderId="0" xfId="1" applyNumberFormat="1" applyFont="1" applyFill="1" applyBorder="1" applyAlignment="1"/>
    <xf numFmtId="168" fontId="6" fillId="2" borderId="0" xfId="1" applyNumberFormat="1" applyFont="1" applyFill="1" applyBorder="1" applyAlignment="1"/>
    <xf numFmtId="43" fontId="6" fillId="2" borderId="9" xfId="1" applyNumberFormat="1" applyFont="1" applyFill="1" applyBorder="1" applyAlignment="1"/>
    <xf numFmtId="43" fontId="6" fillId="3" borderId="0" xfId="1" applyNumberFormat="1" applyFont="1" applyFill="1" applyBorder="1" applyAlignment="1"/>
    <xf numFmtId="43" fontId="6" fillId="2" borderId="9" xfId="1" applyNumberFormat="1" applyFont="1" applyFill="1" applyBorder="1"/>
    <xf numFmtId="168" fontId="9" fillId="2" borderId="0" xfId="1" applyNumberFormat="1" applyFont="1" applyFill="1" applyBorder="1"/>
    <xf numFmtId="168" fontId="9" fillId="2" borderId="9" xfId="1" applyNumberFormat="1" applyFont="1" applyFill="1" applyBorder="1"/>
    <xf numFmtId="166" fontId="9" fillId="3" borderId="9" xfId="1" applyNumberFormat="1" applyFont="1" applyFill="1" applyBorder="1"/>
    <xf numFmtId="165" fontId="13" fillId="2" borderId="0" xfId="1" applyNumberFormat="1" applyFont="1" applyFill="1"/>
    <xf numFmtId="38" fontId="6" fillId="2" borderId="0" xfId="1" applyNumberFormat="1" applyFont="1" applyFill="1"/>
    <xf numFmtId="165" fontId="6" fillId="2" borderId="0" xfId="0" applyNumberFormat="1" applyFont="1" applyFill="1"/>
    <xf numFmtId="165" fontId="6" fillId="2" borderId="0" xfId="0" applyNumberFormat="1" applyFont="1" applyFill="1" applyBorder="1"/>
    <xf numFmtId="165" fontId="6" fillId="2" borderId="9" xfId="0" applyNumberFormat="1" applyFont="1" applyFill="1" applyBorder="1"/>
    <xf numFmtId="165" fontId="6" fillId="3" borderId="0" xfId="0" applyNumberFormat="1" applyFont="1" applyFill="1"/>
    <xf numFmtId="1" fontId="6" fillId="2" borderId="0" xfId="0" applyNumberFormat="1" applyFont="1" applyFill="1" applyBorder="1"/>
    <xf numFmtId="1" fontId="6" fillId="2" borderId="9" xfId="0" applyNumberFormat="1" applyFont="1" applyFill="1" applyBorder="1"/>
    <xf numFmtId="1" fontId="6" fillId="3" borderId="0" xfId="0" applyNumberFormat="1" applyFont="1" applyFill="1"/>
    <xf numFmtId="169" fontId="6" fillId="3" borderId="9" xfId="0" applyNumberFormat="1" applyFont="1" applyFill="1" applyBorder="1"/>
    <xf numFmtId="169" fontId="6" fillId="3" borderId="9" xfId="1" applyNumberFormat="1" applyFont="1" applyFill="1" applyBorder="1"/>
    <xf numFmtId="165" fontId="6" fillId="2" borderId="0" xfId="1" applyNumberFormat="1" applyFont="1" applyFill="1"/>
    <xf numFmtId="165" fontId="6" fillId="7" borderId="0" xfId="1" applyNumberFormat="1" applyFont="1" applyFill="1"/>
    <xf numFmtId="165" fontId="6" fillId="2" borderId="9" xfId="1" applyNumberFormat="1" applyFont="1" applyFill="1" applyBorder="1"/>
    <xf numFmtId="165" fontId="6" fillId="3" borderId="0" xfId="1" applyNumberFormat="1" applyFont="1" applyFill="1"/>
    <xf numFmtId="43" fontId="16" fillId="2" borderId="0" xfId="1" applyFont="1" applyFill="1" applyBorder="1"/>
    <xf numFmtId="0" fontId="6" fillId="3" borderId="0" xfId="0" applyFont="1" applyFill="1" applyBorder="1"/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5" fontId="20" fillId="2" borderId="0" xfId="0" applyNumberFormat="1" applyFont="1" applyFill="1" applyAlignment="1">
      <alignment horizontal="right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4" fillId="2" borderId="12" xfId="0" applyFont="1" applyFill="1" applyBorder="1"/>
    <xf numFmtId="0" fontId="4" fillId="5" borderId="9" xfId="0" applyFont="1" applyFill="1" applyBorder="1"/>
    <xf numFmtId="38" fontId="6" fillId="5" borderId="8" xfId="0" applyNumberFormat="1" applyFont="1" applyFill="1" applyBorder="1"/>
    <xf numFmtId="43" fontId="2" fillId="2" borderId="9" xfId="1" applyFont="1" applyFill="1" applyBorder="1"/>
    <xf numFmtId="43" fontId="2" fillId="2" borderId="11" xfId="0" applyNumberFormat="1" applyFont="1" applyFill="1" applyBorder="1"/>
    <xf numFmtId="43" fontId="6" fillId="2" borderId="9" xfId="1" applyFont="1" applyFill="1" applyBorder="1"/>
    <xf numFmtId="165" fontId="8" fillId="2" borderId="9" xfId="1" applyNumberFormat="1" applyFont="1" applyFill="1" applyBorder="1"/>
    <xf numFmtId="0" fontId="21" fillId="2" borderId="9" xfId="0" applyFont="1" applyFill="1" applyBorder="1"/>
    <xf numFmtId="0" fontId="6" fillId="2" borderId="9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00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4Q19_Exter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Effective capacity"/>
      <sheetName val="Installed Capacities_RY"/>
      <sheetName val="Installed Capacities"/>
      <sheetName val="IVL Debts &amp; Glossary of terms"/>
      <sheetName val="IVL Shareholding Structure"/>
      <sheetName val="Logo"/>
    </sheetNames>
    <sheetDataSet>
      <sheetData sheetId="0">
        <row r="1">
          <cell r="A1">
            <v>43887</v>
          </cell>
        </row>
        <row r="6">
          <cell r="AG6">
            <v>2.3056040084511196</v>
          </cell>
        </row>
      </sheetData>
      <sheetData sheetId="1">
        <row r="4">
          <cell r="H4">
            <v>8.7759999999999998</v>
          </cell>
        </row>
        <row r="12">
          <cell r="J12">
            <v>8438.0660941727037</v>
          </cell>
        </row>
        <row r="15">
          <cell r="J15">
            <v>1004.2450850368494</v>
          </cell>
          <cell r="M15">
            <v>1146.8000054353004</v>
          </cell>
          <cell r="AO15">
            <v>200.60156432177257</v>
          </cell>
        </row>
      </sheetData>
      <sheetData sheetId="2" refreshError="1"/>
      <sheetData sheetId="3" refreshError="1">
        <row r="10">
          <cell r="B10">
            <v>3.2608613424657538</v>
          </cell>
          <cell r="C10">
            <v>5.0987429726027402</v>
          </cell>
          <cell r="D10">
            <v>6.4208965311475419</v>
          </cell>
          <cell r="E10">
            <v>6.8188870045205485</v>
          </cell>
          <cell r="F10">
            <v>7.3134795360273968</v>
          </cell>
          <cell r="G10">
            <v>8.2030046986301368</v>
          </cell>
          <cell r="H10">
            <v>10.178894686942215</v>
          </cell>
          <cell r="I10">
            <v>10.380801593413699</v>
          </cell>
          <cell r="J10">
            <v>11.846721627691677</v>
          </cell>
          <cell r="L10">
            <v>14.548759004835595</v>
          </cell>
          <cell r="M10">
            <v>1.6712636083561643</v>
          </cell>
          <cell r="N10">
            <v>1.6925050278082192</v>
          </cell>
          <cell r="O10">
            <v>1.7124358672602724</v>
          </cell>
          <cell r="P10">
            <v>1.7426825010958922</v>
          </cell>
          <cell r="Q10">
            <v>1.7105368915256145</v>
          </cell>
          <cell r="R10">
            <v>1.8487239463325202</v>
          </cell>
          <cell r="S10">
            <v>1.8982819518243572</v>
          </cell>
          <cell r="T10">
            <v>1.8559367463449052</v>
          </cell>
          <cell r="U10">
            <v>1.8601375068493151</v>
          </cell>
          <cell r="V10">
            <v>2.0221659753424657</v>
          </cell>
          <cell r="W10">
            <v>2.157687594520548</v>
          </cell>
          <cell r="X10">
            <v>2.1630136219178082</v>
          </cell>
          <cell r="Y10">
            <v>2.2045906940386901</v>
          </cell>
          <cell r="Z10">
            <v>2.6595395708522105</v>
          </cell>
          <cell r="AA10">
            <v>2.6688661836283969</v>
          </cell>
          <cell r="AB10">
            <v>2.6458982384229173</v>
          </cell>
          <cell r="AC10">
            <v>2.5281743660283835</v>
          </cell>
          <cell r="AD10">
            <v>2.5673803761454876</v>
          </cell>
          <cell r="AE10">
            <v>2.6012438064418326</v>
          </cell>
          <cell r="AF10">
            <v>2.6840030447979952</v>
          </cell>
          <cell r="AG10">
            <v>2.659591722756026</v>
          </cell>
          <cell r="AH10">
            <v>2.770971289842965</v>
          </cell>
          <cell r="AI10">
            <v>3.146663733642233</v>
          </cell>
          <cell r="AJ10">
            <v>3.2694948814504534</v>
          </cell>
          <cell r="AK10">
            <v>3.4967181276910315</v>
          </cell>
          <cell r="AL10">
            <v>3.6323109643000802</v>
          </cell>
          <cell r="AM10">
            <v>3.8821864694022752</v>
          </cell>
          <cell r="AN10">
            <v>3.5375434434422086</v>
          </cell>
        </row>
        <row r="11">
          <cell r="B11">
            <v>1.4020131506849316</v>
          </cell>
          <cell r="C11">
            <v>2.886450315068493</v>
          </cell>
          <cell r="D11">
            <v>3.2611757234972671</v>
          </cell>
          <cell r="E11">
            <v>3.5687100045205482</v>
          </cell>
          <cell r="F11">
            <v>3.6505677141095889</v>
          </cell>
          <cell r="G11">
            <v>4.081767438356164</v>
          </cell>
          <cell r="H11">
            <v>4.52034017412472</v>
          </cell>
          <cell r="I11">
            <v>4.2446039242685867</v>
          </cell>
          <cell r="J11">
            <v>4.856277586607864</v>
          </cell>
          <cell r="L11">
            <v>6.2033790661657902</v>
          </cell>
          <cell r="M11">
            <v>0.88589600000000002</v>
          </cell>
          <cell r="N11">
            <v>0.89573891013698625</v>
          </cell>
          <cell r="O11">
            <v>0.90558247342465681</v>
          </cell>
          <cell r="P11">
            <v>0.88149262095890513</v>
          </cell>
          <cell r="Q11">
            <v>0.85998328878588859</v>
          </cell>
          <cell r="R11">
            <v>0.92270852167498596</v>
          </cell>
          <cell r="S11">
            <v>0.95511055456408334</v>
          </cell>
          <cell r="T11">
            <v>0.91276534908463136</v>
          </cell>
          <cell r="U11">
            <v>0.95734134246575342</v>
          </cell>
          <cell r="V11">
            <v>1.0242469616438357</v>
          </cell>
          <cell r="W11">
            <v>1.0474265534246574</v>
          </cell>
          <cell r="X11">
            <v>1.0527525808219178</v>
          </cell>
          <cell r="Y11">
            <v>1.0977682621129445</v>
          </cell>
          <cell r="Z11">
            <v>1.155865687247533</v>
          </cell>
          <cell r="AA11">
            <v>1.1500631123821214</v>
          </cell>
          <cell r="AB11">
            <v>1.1166431123821214</v>
          </cell>
          <cell r="AC11">
            <v>1.0404839741993945</v>
          </cell>
          <cell r="AD11">
            <v>1.0602724198410778</v>
          </cell>
          <cell r="AE11">
            <v>1.071923765114057</v>
          </cell>
          <cell r="AF11">
            <v>1.0719237651140574</v>
          </cell>
          <cell r="AG11">
            <v>1.0867102609462815</v>
          </cell>
          <cell r="AH11">
            <v>1.1560450933738431</v>
          </cell>
          <cell r="AI11">
            <v>1.3101470490890759</v>
          </cell>
          <cell r="AJ11">
            <v>1.3033751831986649</v>
          </cell>
          <cell r="AK11">
            <v>1.5039056057521825</v>
          </cell>
          <cell r="AL11">
            <v>1.6044609516304031</v>
          </cell>
          <cell r="AM11">
            <v>1.6220923906593077</v>
          </cell>
          <cell r="AN11">
            <v>1.4729201181238967</v>
          </cell>
        </row>
        <row r="12">
          <cell r="B12">
            <v>0.26884819178082187</v>
          </cell>
          <cell r="C12">
            <v>0.46238687671232875</v>
          </cell>
          <cell r="D12">
            <v>0.84872048961748636</v>
          </cell>
          <cell r="E12">
            <v>0.93917700000000015</v>
          </cell>
          <cell r="F12">
            <v>1.3519118219178081</v>
          </cell>
          <cell r="G12">
            <v>1.4623464383561644</v>
          </cell>
          <cell r="H12">
            <v>1.5718234891835936</v>
          </cell>
          <cell r="I12">
            <v>1.5602933129807306</v>
          </cell>
          <cell r="J12">
            <v>1.6571123668067944</v>
          </cell>
          <cell r="L12">
            <v>2.1529599386698086</v>
          </cell>
          <cell r="M12">
            <v>0.215532</v>
          </cell>
          <cell r="N12">
            <v>0.22059898999999999</v>
          </cell>
          <cell r="O12">
            <v>0.22435476342465729</v>
          </cell>
          <cell r="P12">
            <v>0.27869124657534283</v>
          </cell>
          <cell r="Q12">
            <v>0.28071798630136985</v>
          </cell>
          <cell r="R12">
            <v>0.34984830136986306</v>
          </cell>
          <cell r="S12">
            <v>0.36067276712328772</v>
          </cell>
          <cell r="T12">
            <v>0.36067276712328772</v>
          </cell>
          <cell r="U12">
            <v>0.33391972602739722</v>
          </cell>
          <cell r="V12">
            <v>0.37340665753424657</v>
          </cell>
          <cell r="W12">
            <v>0.37751002739726025</v>
          </cell>
          <cell r="X12">
            <v>0.37751002739726025</v>
          </cell>
          <cell r="Y12">
            <v>0.3875729151411601</v>
          </cell>
          <cell r="Z12">
            <v>0.39187928086495077</v>
          </cell>
          <cell r="AA12">
            <v>0.39618564658874134</v>
          </cell>
          <cell r="AB12">
            <v>0.39618564658874134</v>
          </cell>
          <cell r="AC12">
            <v>0.37925285758241312</v>
          </cell>
          <cell r="AD12">
            <v>0.38635444945509445</v>
          </cell>
          <cell r="AE12">
            <v>0.396250561875721</v>
          </cell>
          <cell r="AF12">
            <v>0.39843544406750214</v>
          </cell>
          <cell r="AG12">
            <v>0.37995937136125507</v>
          </cell>
          <cell r="AH12">
            <v>0.38957133393497978</v>
          </cell>
          <cell r="AI12">
            <v>0.44064685815254012</v>
          </cell>
          <cell r="AJ12">
            <v>0.44693480335801955</v>
          </cell>
          <cell r="AK12">
            <v>0.46591443974706853</v>
          </cell>
          <cell r="AL12">
            <v>0.48398639623132045</v>
          </cell>
          <cell r="AM12">
            <v>0.69926492805803875</v>
          </cell>
          <cell r="AN12">
            <v>0.50379417463338094</v>
          </cell>
        </row>
        <row r="13">
          <cell r="B13">
            <v>0.35</v>
          </cell>
          <cell r="C13">
            <v>0.37684131506849311</v>
          </cell>
          <cell r="D13">
            <v>0.92699945464480904</v>
          </cell>
          <cell r="E13">
            <v>0.92700000000000005</v>
          </cell>
          <cell r="F13">
            <v>0.92700000000000005</v>
          </cell>
          <cell r="G13">
            <v>1.2821108219178081</v>
          </cell>
          <cell r="H13">
            <v>2.7137310236339007</v>
          </cell>
          <cell r="I13">
            <v>3.2029043561643835</v>
          </cell>
          <cell r="J13">
            <v>3.8341742770167442</v>
          </cell>
          <cell r="L13">
            <v>4.31121</v>
          </cell>
          <cell r="M13">
            <v>0.22857533835616439</v>
          </cell>
          <cell r="N13">
            <v>0.23111506767123285</v>
          </cell>
          <cell r="O13">
            <v>0.23365479945205442</v>
          </cell>
          <cell r="P13">
            <v>0.23365479452054833</v>
          </cell>
          <cell r="Q13">
            <v>0.22857534246575351</v>
          </cell>
          <cell r="R13">
            <v>0.23111506849315069</v>
          </cell>
          <cell r="S13">
            <v>0.23365479452054791</v>
          </cell>
          <cell r="T13">
            <v>0.23365479452054791</v>
          </cell>
          <cell r="U13">
            <v>0.22939643835616438</v>
          </cell>
          <cell r="V13">
            <v>0.28126035616438361</v>
          </cell>
          <cell r="W13">
            <v>0.38572701369863016</v>
          </cell>
          <cell r="X13">
            <v>0.38572701369863016</v>
          </cell>
          <cell r="Y13">
            <v>0.38070157157910584</v>
          </cell>
          <cell r="Z13">
            <v>0.76948501369862998</v>
          </cell>
          <cell r="AA13">
            <v>0.77654619178082174</v>
          </cell>
          <cell r="AB13">
            <v>0.78699824657534234</v>
          </cell>
          <cell r="AC13">
            <v>0.76988958904109595</v>
          </cell>
          <cell r="AD13">
            <v>0.77844391780821909</v>
          </cell>
          <cell r="AE13">
            <v>0.78699824657534234</v>
          </cell>
          <cell r="AF13">
            <v>0.86757260273972625</v>
          </cell>
          <cell r="AG13">
            <v>0.85434209044848941</v>
          </cell>
          <cell r="AH13">
            <v>0.88301286253414235</v>
          </cell>
          <cell r="AI13">
            <v>1.0497658264006169</v>
          </cell>
          <cell r="AJ13">
            <v>1.0470534976334946</v>
          </cell>
          <cell r="AK13">
            <v>1.0630380821917806</v>
          </cell>
          <cell r="AL13">
            <v>1.0748496164383563</v>
          </cell>
          <cell r="AM13">
            <v>1.0866611506849306</v>
          </cell>
          <cell r="AN13">
            <v>1.0866611506849324</v>
          </cell>
        </row>
        <row r="14">
          <cell r="B14">
            <v>1.24</v>
          </cell>
          <cell r="C14">
            <v>1.3730644657534248</v>
          </cell>
          <cell r="D14">
            <v>1.3840008633879781</v>
          </cell>
          <cell r="E14">
            <v>1.3839999999999999</v>
          </cell>
          <cell r="F14">
            <v>1.3839999999999999</v>
          </cell>
          <cell r="G14">
            <v>1.3767799999999999</v>
          </cell>
          <cell r="H14">
            <v>1.373</v>
          </cell>
          <cell r="I14">
            <v>1.373</v>
          </cell>
          <cell r="J14">
            <v>1.4991573972602741</v>
          </cell>
          <cell r="L14">
            <v>1.88121</v>
          </cell>
          <cell r="M14">
            <v>0.34126027000000003</v>
          </cell>
          <cell r="N14">
            <v>0.34505206000000005</v>
          </cell>
          <cell r="O14">
            <v>0.34884383095890398</v>
          </cell>
          <cell r="P14">
            <v>0.34884383904109606</v>
          </cell>
          <cell r="Q14">
            <v>0.34126027397260272</v>
          </cell>
          <cell r="R14">
            <v>0.34505205479452056</v>
          </cell>
          <cell r="S14">
            <v>0.34884383561643834</v>
          </cell>
          <cell r="T14">
            <v>0.34884383561643834</v>
          </cell>
          <cell r="U14">
            <v>0.33948</v>
          </cell>
          <cell r="V14">
            <v>0.343252</v>
          </cell>
          <cell r="W14">
            <v>0.347024</v>
          </cell>
          <cell r="X14">
            <v>0.347024</v>
          </cell>
          <cell r="Y14">
            <v>0.33854794520547943</v>
          </cell>
          <cell r="Z14">
            <v>0.34230958904109593</v>
          </cell>
          <cell r="AA14">
            <v>0.34607123287671232</v>
          </cell>
          <cell r="AB14">
            <v>0.34607123287671232</v>
          </cell>
          <cell r="AC14">
            <v>0.33854794520547943</v>
          </cell>
          <cell r="AD14">
            <v>0.34230958904109593</v>
          </cell>
          <cell r="AE14">
            <v>0.34607123287671232</v>
          </cell>
          <cell r="AF14">
            <v>0.34607123287671243</v>
          </cell>
          <cell r="AG14">
            <v>0.33857999999999999</v>
          </cell>
          <cell r="AH14">
            <v>0.34234199999999998</v>
          </cell>
          <cell r="AI14">
            <v>0.34610400000000002</v>
          </cell>
          <cell r="AJ14">
            <v>0.47213139726027398</v>
          </cell>
          <cell r="AK14">
            <v>0.46385999999999999</v>
          </cell>
          <cell r="AL14">
            <v>0.46901399999999999</v>
          </cell>
          <cell r="AM14">
            <v>0.47416799999999987</v>
          </cell>
          <cell r="AN14">
            <v>0.47416800000000014</v>
          </cell>
        </row>
        <row r="16">
          <cell r="H16">
            <v>8.728926665510043</v>
          </cell>
          <cell r="I16">
            <v>9.1032677084520284</v>
          </cell>
          <cell r="J16">
            <v>10.419398600419296</v>
          </cell>
          <cell r="L16">
            <v>12.33950243619735</v>
          </cell>
          <cell r="Z16">
            <v>2.3193589555325862</v>
          </cell>
          <cell r="AB16">
            <v>2.2652216700056336</v>
          </cell>
          <cell r="AC16">
            <v>2.1881375496729887</v>
          </cell>
          <cell r="AD16">
            <v>2.2228976203174389</v>
          </cell>
          <cell r="AE16">
            <v>2.3866285300104808</v>
          </cell>
          <cell r="AG16">
            <v>2.325123570352289</v>
          </cell>
          <cell r="AH16">
            <v>2.5462493404533282</v>
          </cell>
          <cell r="AI16">
            <v>2.7299829088126062</v>
          </cell>
          <cell r="AJ16">
            <v>2.8180427808010728</v>
          </cell>
          <cell r="AK16">
            <v>2.9662154634429303</v>
          </cell>
          <cell r="AL16">
            <v>3.1478780257755492</v>
          </cell>
          <cell r="AM16">
            <v>3.3450166773252423</v>
          </cell>
          <cell r="AN16">
            <v>2.8803922696536279</v>
          </cell>
        </row>
        <row r="17">
          <cell r="H17">
            <v>3.7990538276500643</v>
          </cell>
          <cell r="I17">
            <v>3.7336394193532914</v>
          </cell>
          <cell r="J17">
            <v>4.2661662418739343</v>
          </cell>
          <cell r="L17">
            <v>5.4678239498830292</v>
          </cell>
          <cell r="Z17">
            <v>0.9870720176590746</v>
          </cell>
          <cell r="AB17">
            <v>0.92152535999583385</v>
          </cell>
          <cell r="AC17">
            <v>0.87937216997981882</v>
          </cell>
          <cell r="AD17">
            <v>0.94884602001121798</v>
          </cell>
          <cell r="AE17">
            <v>0.98910282001138161</v>
          </cell>
          <cell r="AG17">
            <v>0.94651698273525509</v>
          </cell>
          <cell r="AH17">
            <v>1.0663749708161003</v>
          </cell>
          <cell r="AI17">
            <v>1.161409046644613</v>
          </cell>
          <cell r="AJ17">
            <v>1.0918652416779651</v>
          </cell>
          <cell r="AK17">
            <v>1.3369440641253025</v>
          </cell>
          <cell r="AL17">
            <v>1.3295633931098134</v>
          </cell>
          <cell r="AM17">
            <v>1.499078441495955</v>
          </cell>
          <cell r="AN17">
            <v>1.3022380511519582</v>
          </cell>
        </row>
        <row r="18">
          <cell r="H18">
            <v>1.3844121467470429</v>
          </cell>
          <cell r="I18">
            <v>1.3698394799987377</v>
          </cell>
          <cell r="J18">
            <v>1.5450149453316722</v>
          </cell>
          <cell r="L18">
            <v>1.8187817261308341</v>
          </cell>
          <cell r="Z18">
            <v>0.3446118167451126</v>
          </cell>
          <cell r="AB18">
            <v>0.34540271999990174</v>
          </cell>
          <cell r="AC18">
            <v>0.34196555962856962</v>
          </cell>
          <cell r="AD18">
            <v>0.3479446303707141</v>
          </cell>
          <cell r="AE18">
            <v>0.32639297999985739</v>
          </cell>
          <cell r="AG18">
            <v>0.36255086685135535</v>
          </cell>
          <cell r="AH18">
            <v>0.37661833049290505</v>
          </cell>
          <cell r="AI18">
            <v>0.40784544945965207</v>
          </cell>
          <cell r="AJ18">
            <v>0.39800029852775987</v>
          </cell>
          <cell r="AK18">
            <v>0.41277869926311228</v>
          </cell>
          <cell r="AL18">
            <v>0.44951273414180698</v>
          </cell>
          <cell r="AM18">
            <v>0.53671421045765466</v>
          </cell>
          <cell r="AN18">
            <v>0.41977608226826035</v>
          </cell>
        </row>
        <row r="19">
          <cell r="H19">
            <v>2.376142205862938</v>
          </cell>
          <cell r="I19">
            <v>2.7957152644800005</v>
          </cell>
          <cell r="J19">
            <v>3.2502375793936911</v>
          </cell>
          <cell r="L19">
            <v>3.4358204301834872</v>
          </cell>
          <cell r="Z19">
            <v>0.67730041812839892</v>
          </cell>
          <cell r="AB19">
            <v>0.72669232675989814</v>
          </cell>
          <cell r="AC19">
            <v>0.68703369606459985</v>
          </cell>
          <cell r="AD19">
            <v>0.61916596460550699</v>
          </cell>
          <cell r="AE19">
            <v>0.76606334470924187</v>
          </cell>
          <cell r="AG19">
            <v>0.71718943614567809</v>
          </cell>
          <cell r="AH19">
            <v>0.77522690914432302</v>
          </cell>
          <cell r="AI19">
            <v>0.86206376270834117</v>
          </cell>
          <cell r="AJ19">
            <v>0.89575747139534778</v>
          </cell>
          <cell r="AK19">
            <v>0.79657922005451587</v>
          </cell>
          <cell r="AL19">
            <v>0.95203232852392805</v>
          </cell>
          <cell r="AM19">
            <v>0.84583077537163343</v>
          </cell>
          <cell r="AN19">
            <v>0.84137810623340981</v>
          </cell>
        </row>
        <row r="20">
          <cell r="H20">
            <v>1.1693184852499998</v>
          </cell>
          <cell r="I20">
            <v>1.2040735446200002</v>
          </cell>
          <cell r="J20">
            <v>1.3579798338199998</v>
          </cell>
          <cell r="L20">
            <v>1.6170763300000002</v>
          </cell>
          <cell r="Z20">
            <v>0.31037470300000003</v>
          </cell>
          <cell r="AB20">
            <v>0.27160126325</v>
          </cell>
          <cell r="AC20">
            <v>0.27976612399999995</v>
          </cell>
          <cell r="AD20">
            <v>0.30694100533000007</v>
          </cell>
          <cell r="AE20">
            <v>0.30506938528999999</v>
          </cell>
          <cell r="AG20">
            <v>0.29886628462000003</v>
          </cell>
          <cell r="AH20">
            <v>0.32802913</v>
          </cell>
          <cell r="AI20">
            <v>0.29866465000000003</v>
          </cell>
          <cell r="AJ20">
            <v>0.43241976919999997</v>
          </cell>
          <cell r="AK20">
            <v>0.41991348000000006</v>
          </cell>
          <cell r="AL20">
            <v>0.41676957000000009</v>
          </cell>
          <cell r="AM20">
            <v>0.46339324999999987</v>
          </cell>
          <cell r="AN20">
            <v>0.31700002999999999</v>
          </cell>
        </row>
        <row r="43">
          <cell r="L43">
            <v>12.33950243619735</v>
          </cell>
        </row>
        <row r="44">
          <cell r="L44">
            <v>2.208143992953628</v>
          </cell>
          <cell r="AL44">
            <v>0.58962494172640534</v>
          </cell>
          <cell r="AM44">
            <v>0.60364240014416015</v>
          </cell>
          <cell r="AN44">
            <v>0.4653130400627945</v>
          </cell>
        </row>
        <row r="45">
          <cell r="L45">
            <v>5.8406888201370206</v>
          </cell>
          <cell r="AL45">
            <v>1.608724895949714</v>
          </cell>
          <cell r="AM45">
            <v>1.3499363101917004</v>
          </cell>
          <cell r="AN45">
            <v>1.4388949172811882</v>
          </cell>
        </row>
        <row r="46">
          <cell r="L46">
            <v>4.2906696231067016</v>
          </cell>
          <cell r="AL46">
            <v>0.94952818809942896</v>
          </cell>
          <cell r="AM46">
            <v>1.3914379669893826</v>
          </cell>
          <cell r="AN46">
            <v>0.9761843123096452</v>
          </cell>
        </row>
        <row r="60">
          <cell r="B60">
            <v>6694.9385615096026</v>
          </cell>
          <cell r="C60">
            <v>22521.678706201565</v>
          </cell>
        </row>
        <row r="61">
          <cell r="B61">
            <v>47832.547999999995</v>
          </cell>
          <cell r="C61">
            <v>98303.314011223905</v>
          </cell>
        </row>
        <row r="62">
          <cell r="B62">
            <v>42330.480798490418</v>
          </cell>
          <cell r="C62">
            <v>65271.119505574585</v>
          </cell>
        </row>
        <row r="66">
          <cell r="L66">
            <v>3.9197280454629966</v>
          </cell>
          <cell r="AH66">
            <v>0.9370477739694183</v>
          </cell>
          <cell r="AI66">
            <v>1.034301599869023</v>
          </cell>
          <cell r="AJ66">
            <v>0.93879994948592815</v>
          </cell>
          <cell r="AK66">
            <v>0.86929017746765214</v>
          </cell>
          <cell r="AL66">
            <v>0.94213931842876386</v>
          </cell>
          <cell r="AM66">
            <v>1.0882272427900035</v>
          </cell>
          <cell r="AN66">
            <v>1.0200713067765772</v>
          </cell>
        </row>
        <row r="67">
          <cell r="L67">
            <v>3.5792565523652224</v>
          </cell>
          <cell r="AH67">
            <v>0.76343120093515693</v>
          </cell>
          <cell r="AI67">
            <v>0.84156148792235053</v>
          </cell>
          <cell r="AJ67">
            <v>0.88444348012004559</v>
          </cell>
          <cell r="AK67">
            <v>0.91022397513227848</v>
          </cell>
          <cell r="AL67">
            <v>1.0155295139877205</v>
          </cell>
          <cell r="AM67">
            <v>0.88859406291889753</v>
          </cell>
          <cell r="AN67">
            <v>0.76490900032632592</v>
          </cell>
        </row>
        <row r="68">
          <cell r="L68">
            <v>4.840517838369129</v>
          </cell>
          <cell r="AH68">
            <v>0.84577036554875329</v>
          </cell>
          <cell r="AI68">
            <v>0.85411982102123263</v>
          </cell>
          <cell r="AJ68">
            <v>0.99479935119509932</v>
          </cell>
          <cell r="AK68">
            <v>1.1867013108430002</v>
          </cell>
          <cell r="AL68">
            <v>1.1902091933590644</v>
          </cell>
          <cell r="AM68">
            <v>1.3681953716163415</v>
          </cell>
          <cell r="AN68">
            <v>1.095411962550723</v>
          </cell>
        </row>
        <row r="82">
          <cell r="B82">
            <v>19958.399999999998</v>
          </cell>
          <cell r="C82">
            <v>67952.664384000018</v>
          </cell>
        </row>
        <row r="83">
          <cell r="B83">
            <v>27874.147999999997</v>
          </cell>
          <cell r="C83">
            <v>41289.840499999998</v>
          </cell>
        </row>
        <row r="84">
          <cell r="B84">
            <v>49025.419360000029</v>
          </cell>
          <cell r="C84">
            <v>76853.607339000053</v>
          </cell>
        </row>
        <row r="103">
          <cell r="L103">
            <v>14.548759004835595</v>
          </cell>
          <cell r="AM103">
            <v>3.8821864694022752</v>
          </cell>
          <cell r="AN103">
            <v>3.5375434434422086</v>
          </cell>
        </row>
        <row r="104">
          <cell r="L104">
            <v>10.698205869405443</v>
          </cell>
          <cell r="AL104">
            <v>2.7440954801318487</v>
          </cell>
          <cell r="AM104">
            <v>2.7742503755179122</v>
          </cell>
          <cell r="AN104">
            <v>2.5255721029825011</v>
          </cell>
        </row>
        <row r="105">
          <cell r="L105">
            <v>0.55000000000000004</v>
          </cell>
          <cell r="AL105">
            <v>0.13712328767123291</v>
          </cell>
          <cell r="AM105">
            <v>0.13863013698630136</v>
          </cell>
          <cell r="AN105">
            <v>0.13863013698630133</v>
          </cell>
        </row>
        <row r="106">
          <cell r="L106">
            <v>1.0710459512098287</v>
          </cell>
          <cell r="AL106">
            <v>0.27282976370376766</v>
          </cell>
          <cell r="AM106">
            <v>0.2758278929752378</v>
          </cell>
          <cell r="AN106">
            <v>0.2758278929752378</v>
          </cell>
        </row>
        <row r="107">
          <cell r="L107">
            <v>0.27954724555051769</v>
          </cell>
          <cell r="AL107">
            <v>6.8762653000266058E-2</v>
          </cell>
          <cell r="AM107">
            <v>6.9518286549719546E-2</v>
          </cell>
          <cell r="AN107">
            <v>7.3259286549719471E-2</v>
          </cell>
        </row>
        <row r="108">
          <cell r="L108">
            <v>1.9499599386698085</v>
          </cell>
          <cell r="AL108">
            <v>0.40949977979296442</v>
          </cell>
          <cell r="AM108">
            <v>0.62395977737310693</v>
          </cell>
          <cell r="AN108">
            <v>0.52425402394844967</v>
          </cell>
        </row>
        <row r="110">
          <cell r="L110">
            <v>12.33950243619735</v>
          </cell>
        </row>
      </sheetData>
      <sheetData sheetId="4">
        <row r="35">
          <cell r="B35">
            <v>3055.3610296205165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3">
          <cell r="H43">
            <v>10470.313663308314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/>
      <sheetData sheetId="174"/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/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/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/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Q256"/>
  <sheetViews>
    <sheetView tabSelected="1" view="pageBreakPreview" zoomScale="70" zoomScaleNormal="85" zoomScaleSheetLayoutView="70" workbookViewId="0">
      <pane xSplit="1" ySplit="2" topLeftCell="J3" activePane="bottomRight" state="frozen"/>
      <selection activeCell="A27" sqref="A27:XFD27"/>
      <selection pane="topRight" activeCell="A27" sqref="A27:XFD27"/>
      <selection pane="bottomLeft" activeCell="A27" sqref="A27:XFD27"/>
      <selection pane="bottomRight"/>
    </sheetView>
  </sheetViews>
  <sheetFormatPr defaultColWidth="9.1796875" defaultRowHeight="14" outlineLevelRow="1" outlineLevelCol="1" x14ac:dyDescent="0.3"/>
  <cols>
    <col min="1" max="1" width="50.6328125" style="23" customWidth="1"/>
    <col min="2" max="3" width="8.453125" style="23" hidden="1" customWidth="1" outlineLevel="1"/>
    <col min="4" max="4" width="8.1796875" style="23" hidden="1" customWidth="1" outlineLevel="1" collapsed="1"/>
    <col min="5" max="5" width="7" style="23" hidden="1" customWidth="1" outlineLevel="1"/>
    <col min="6" max="7" width="8.1796875" style="23" hidden="1" customWidth="1" outlineLevel="1"/>
    <col min="8" max="8" width="9.453125" style="23" hidden="1" customWidth="1" outlineLevel="1" collapsed="1"/>
    <col min="9" max="9" width="10.1796875" style="23" hidden="1" customWidth="1" outlineLevel="1"/>
    <col min="10" max="10" width="10.6328125" style="23" customWidth="1" collapsed="1"/>
    <col min="11" max="11" width="9" style="23" hidden="1" customWidth="1"/>
    <col min="12" max="12" width="9.1796875" style="23" customWidth="1"/>
    <col min="13" max="20" width="10.453125" style="23" hidden="1" customWidth="1" outlineLevel="1"/>
    <col min="21" max="21" width="10.453125" style="23" hidden="1" customWidth="1" outlineLevel="1" collapsed="1"/>
    <col min="22" max="25" width="10.453125" style="23" hidden="1" customWidth="1" outlineLevel="1"/>
    <col min="26" max="28" width="10.453125" style="181" hidden="1" customWidth="1" outlineLevel="1"/>
    <col min="29" max="29" width="6.54296875" style="181" hidden="1" customWidth="1" outlineLevel="1"/>
    <col min="30" max="30" width="6.6328125" style="181" hidden="1" customWidth="1" outlineLevel="1"/>
    <col min="31" max="31" width="10" style="179" hidden="1" customWidth="1" outlineLevel="1"/>
    <col min="32" max="32" width="9.6328125" style="179" hidden="1" customWidth="1" outlineLevel="1"/>
    <col min="33" max="33" width="8.6328125" style="179" customWidth="1" collapsed="1"/>
    <col min="34" max="40" width="8.6328125" style="179" customWidth="1"/>
    <col min="41" max="41" width="10.36328125" style="179" customWidth="1"/>
    <col min="42" max="42" width="8.1796875" style="179" customWidth="1"/>
    <col min="43" max="43" width="6.453125" style="145" customWidth="1" collapsed="1"/>
    <col min="44" max="44" width="6.7265625" style="145" customWidth="1"/>
    <col min="45" max="47" width="6.453125" style="145" customWidth="1"/>
    <col min="48" max="48" width="6.453125" style="26" customWidth="1"/>
    <col min="49" max="49" width="6.453125" style="148" customWidth="1"/>
    <col min="50" max="51" width="6.453125" style="23" customWidth="1"/>
    <col min="52" max="52" width="7.54296875" style="148" customWidth="1"/>
    <col min="53" max="53" width="9.453125" style="23" customWidth="1" collapsed="1"/>
    <col min="54" max="58" width="6.453125" style="23" customWidth="1"/>
    <col min="59" max="59" width="6.453125" style="23" customWidth="1" collapsed="1"/>
    <col min="60" max="68" width="6.453125" style="23" customWidth="1"/>
    <col min="69" max="70" width="6.453125" style="15" customWidth="1"/>
    <col min="71" max="71" width="6.453125" style="23" customWidth="1"/>
    <col min="72" max="74" width="7.1796875" style="23" customWidth="1"/>
    <col min="75" max="78" width="7.81640625" style="23" customWidth="1"/>
    <col min="79" max="79" width="9.1796875" style="15" customWidth="1"/>
    <col min="80" max="80" width="9.7265625" style="15" customWidth="1"/>
    <col min="81" max="81" width="21.54296875" style="15" customWidth="1"/>
    <col min="82" max="82" width="10.7265625" style="180" customWidth="1"/>
    <col min="83" max="16384" width="9.1796875" style="15"/>
  </cols>
  <sheetData>
    <row r="1" spans="1:121" s="5" customFormat="1" ht="15" x14ac:dyDescent="0.3">
      <c r="A1" s="182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4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</row>
    <row r="2" spans="1:121" ht="68.5" customHeight="1" x14ac:dyDescent="0.5">
      <c r="A2" s="187" t="s">
        <v>47</v>
      </c>
      <c r="B2" s="6">
        <v>2010</v>
      </c>
      <c r="C2" s="6">
        <v>2011</v>
      </c>
      <c r="D2" s="6">
        <v>2012</v>
      </c>
      <c r="E2" s="6">
        <v>2013</v>
      </c>
      <c r="F2" s="6">
        <v>2014</v>
      </c>
      <c r="G2" s="6">
        <v>2015</v>
      </c>
      <c r="H2" s="7">
        <v>2016</v>
      </c>
      <c r="I2" s="7">
        <v>2017</v>
      </c>
      <c r="J2" s="183">
        <v>2561</v>
      </c>
      <c r="K2" s="7"/>
      <c r="L2" s="184">
        <v>2562</v>
      </c>
      <c r="M2" s="9" t="s">
        <v>0</v>
      </c>
      <c r="N2" s="10" t="s">
        <v>1</v>
      </c>
      <c r="O2" s="10" t="s">
        <v>2</v>
      </c>
      <c r="P2" s="10" t="s">
        <v>3</v>
      </c>
      <c r="Q2" s="10" t="s">
        <v>4</v>
      </c>
      <c r="R2" s="10" t="s">
        <v>5</v>
      </c>
      <c r="S2" s="10" t="s">
        <v>6</v>
      </c>
      <c r="T2" s="10" t="s">
        <v>7</v>
      </c>
      <c r="U2" s="10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1" t="s">
        <v>19</v>
      </c>
      <c r="AG2" s="185" t="s">
        <v>39</v>
      </c>
      <c r="AH2" s="185" t="s">
        <v>40</v>
      </c>
      <c r="AI2" s="185" t="s">
        <v>41</v>
      </c>
      <c r="AJ2" s="185" t="s">
        <v>42</v>
      </c>
      <c r="AK2" s="185" t="s">
        <v>43</v>
      </c>
      <c r="AL2" s="185" t="s">
        <v>44</v>
      </c>
      <c r="AM2" s="185" t="s">
        <v>45</v>
      </c>
      <c r="AN2" s="186" t="s">
        <v>46</v>
      </c>
      <c r="AO2" s="12"/>
      <c r="AP2" s="12"/>
      <c r="AQ2" s="13"/>
      <c r="AR2" s="13"/>
      <c r="AS2" s="13"/>
      <c r="AT2" s="13"/>
      <c r="AU2" s="13"/>
      <c r="AV2" s="13"/>
      <c r="AW2" s="13"/>
      <c r="AX2" s="13"/>
      <c r="AY2" s="13"/>
      <c r="AZ2" s="14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1"/>
      <c r="BY2" s="10"/>
      <c r="BZ2" s="10"/>
      <c r="CA2" s="10"/>
      <c r="CB2" s="1"/>
      <c r="CC2" s="1"/>
      <c r="CD2" s="8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</row>
    <row r="3" spans="1:121" s="23" customFormat="1" ht="25" x14ac:dyDescent="0.5">
      <c r="A3" s="188" t="s">
        <v>48</v>
      </c>
      <c r="B3" s="16"/>
      <c r="C3" s="17"/>
      <c r="D3" s="17"/>
      <c r="E3" s="17"/>
      <c r="F3" s="17"/>
      <c r="G3" s="17"/>
      <c r="H3" s="17"/>
      <c r="I3" s="18"/>
      <c r="J3" s="18"/>
      <c r="K3" s="18"/>
      <c r="L3" s="189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6"/>
      <c r="AH3" s="17"/>
      <c r="AI3" s="17"/>
      <c r="AJ3" s="17"/>
      <c r="AK3" s="17"/>
      <c r="AL3" s="17"/>
      <c r="AM3" s="17"/>
      <c r="AN3" s="19"/>
      <c r="AO3" s="20"/>
      <c r="AP3" s="20"/>
      <c r="AQ3" s="17"/>
      <c r="AR3" s="17"/>
      <c r="AS3" s="17"/>
      <c r="AT3" s="17"/>
      <c r="AU3" s="17"/>
      <c r="AV3" s="17"/>
      <c r="AW3" s="17"/>
      <c r="AX3" s="18"/>
      <c r="AY3" s="17"/>
      <c r="AZ3" s="20"/>
      <c r="BA3" s="21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"/>
      <c r="CC3" s="1"/>
      <c r="CD3" s="22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</row>
    <row r="4" spans="1:121" s="23" customFormat="1" hidden="1" outlineLevel="1" x14ac:dyDescent="0.3">
      <c r="A4" s="190" t="s">
        <v>49</v>
      </c>
      <c r="B4" s="25">
        <f>B16/B10</f>
        <v>0.97688991602898356</v>
      </c>
      <c r="C4" s="26">
        <f t="shared" ref="C4:AL8" si="0">C16/C10</f>
        <v>0.85537004383919624</v>
      </c>
      <c r="D4" s="26">
        <f t="shared" si="0"/>
        <v>0.81840215408411332</v>
      </c>
      <c r="E4" s="26">
        <f t="shared" si="0"/>
        <v>0.8511529572786467</v>
      </c>
      <c r="F4" s="26">
        <f>F16/F10</f>
        <v>0.85450672818790929</v>
      </c>
      <c r="G4" s="26">
        <f t="shared" si="0"/>
        <v>0.85622251032436414</v>
      </c>
      <c r="H4" s="26">
        <f t="shared" si="0"/>
        <v>0.85755152538396595</v>
      </c>
      <c r="I4" s="26">
        <f t="shared" si="0"/>
        <v>0.87693302164909626</v>
      </c>
      <c r="J4" s="26">
        <f t="shared" si="0"/>
        <v>0.87951746718383106</v>
      </c>
      <c r="K4" s="26"/>
      <c r="L4" s="27">
        <f>L16/L10</f>
        <v>0.84814810885904757</v>
      </c>
      <c r="M4" s="26">
        <f t="shared" si="0"/>
        <v>0.85165797752564343</v>
      </c>
      <c r="N4" s="26">
        <f t="shared" si="0"/>
        <v>0.85419957112966705</v>
      </c>
      <c r="O4" s="26">
        <f t="shared" si="0"/>
        <v>0.85901024791613267</v>
      </c>
      <c r="P4" s="26">
        <f t="shared" si="0"/>
        <v>0.83998882524896479</v>
      </c>
      <c r="Q4" s="26">
        <f t="shared" si="0"/>
        <v>0.88010352039662898</v>
      </c>
      <c r="R4" s="26">
        <f t="shared" si="0"/>
        <v>0.85834614905484785</v>
      </c>
      <c r="S4" s="26">
        <f t="shared" si="0"/>
        <v>0.85999642910320007</v>
      </c>
      <c r="T4" s="26">
        <f t="shared" si="0"/>
        <v>0.8214758143037858</v>
      </c>
      <c r="U4" s="26">
        <f t="shared" si="0"/>
        <v>0.87451649833647704</v>
      </c>
      <c r="V4" s="26">
        <f t="shared" si="0"/>
        <v>0.89734731440210402</v>
      </c>
      <c r="W4" s="26">
        <f t="shared" si="0"/>
        <v>0.8349349865082345</v>
      </c>
      <c r="X4" s="26">
        <f t="shared" si="0"/>
        <v>0.82327834112375087</v>
      </c>
      <c r="Y4" s="26">
        <f t="shared" si="0"/>
        <v>0.80049821709490343</v>
      </c>
      <c r="Z4" s="26">
        <f t="shared" si="0"/>
        <v>0.87209041029210244</v>
      </c>
      <c r="AA4" s="26">
        <f t="shared" si="0"/>
        <v>0.89160525715633343</v>
      </c>
      <c r="AB4" s="26">
        <f t="shared" si="0"/>
        <v>0.8561257712450101</v>
      </c>
      <c r="AC4" s="26">
        <f t="shared" si="0"/>
        <v>0.86550104260032779</v>
      </c>
      <c r="AD4" s="26">
        <f t="shared" si="0"/>
        <v>0.86582324963267243</v>
      </c>
      <c r="AE4" s="26">
        <f t="shared" si="0"/>
        <v>0.91749513217489675</v>
      </c>
      <c r="AF4" s="26">
        <f t="shared" si="0"/>
        <v>0.85901691241361655</v>
      </c>
      <c r="AG4" s="25">
        <f t="shared" si="0"/>
        <v>0.87424079059129367</v>
      </c>
      <c r="AH4" s="26">
        <f t="shared" si="0"/>
        <v>0.91890137937792482</v>
      </c>
      <c r="AI4" s="26">
        <f t="shared" si="0"/>
        <v>0.86758012291725795</v>
      </c>
      <c r="AJ4" s="26">
        <f t="shared" si="0"/>
        <v>0.8619199243250989</v>
      </c>
      <c r="AK4" s="26">
        <f t="shared" si="0"/>
        <v>0.84828555094362001</v>
      </c>
      <c r="AL4" s="26">
        <f t="shared" si="0"/>
        <v>0.86663230563524241</v>
      </c>
      <c r="AM4" s="26">
        <f>AM16/AM10</f>
        <v>0.86163215077102184</v>
      </c>
      <c r="AN4" s="27">
        <f>AN16/AN10</f>
        <v>0.81423516508135396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5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D4" s="28"/>
    </row>
    <row r="5" spans="1:121" s="23" customFormat="1" hidden="1" outlineLevel="1" x14ac:dyDescent="0.3">
      <c r="A5" s="29" t="s">
        <v>20</v>
      </c>
      <c r="B5" s="25">
        <f t="shared" ref="B5:AA8" si="1">B17/B11</f>
        <v>0.9320365008703001</v>
      </c>
      <c r="C5" s="26">
        <f t="shared" si="1"/>
        <v>0.80449262815213163</v>
      </c>
      <c r="D5" s="26">
        <f t="shared" si="1"/>
        <v>0.78348018499906558</v>
      </c>
      <c r="E5" s="26">
        <f t="shared" si="1"/>
        <v>0.81177495967179514</v>
      </c>
      <c r="F5" s="26">
        <f t="shared" si="1"/>
        <v>0.84851396894456077</v>
      </c>
      <c r="G5" s="26">
        <f t="shared" si="1"/>
        <v>0.83629858212173824</v>
      </c>
      <c r="H5" s="26">
        <f t="shared" si="0"/>
        <v>0.8404353834688294</v>
      </c>
      <c r="I5" s="26">
        <f t="shared" si="0"/>
        <v>0.879620215682823</v>
      </c>
      <c r="J5" s="26">
        <f t="shared" si="0"/>
        <v>0.87848484066041088</v>
      </c>
      <c r="K5" s="26"/>
      <c r="L5" s="27">
        <f t="shared" ref="L5:L8" si="2">L17/L11</f>
        <v>0.88142670173186821</v>
      </c>
      <c r="M5" s="26">
        <f t="shared" si="1"/>
        <v>0.80317328528486598</v>
      </c>
      <c r="N5" s="26">
        <f t="shared" si="1"/>
        <v>0.8544093909529199</v>
      </c>
      <c r="O5" s="26">
        <f t="shared" si="1"/>
        <v>0.81346216310631847</v>
      </c>
      <c r="P5" s="26">
        <f t="shared" si="1"/>
        <v>0.77536282056407102</v>
      </c>
      <c r="Q5" s="26">
        <f t="shared" si="1"/>
        <v>0.86719722316101522</v>
      </c>
      <c r="R5" s="26">
        <f t="shared" si="1"/>
        <v>0.84871606970575342</v>
      </c>
      <c r="S5" s="26">
        <f t="shared" si="1"/>
        <v>0.84490474547033767</v>
      </c>
      <c r="T5" s="26">
        <f t="shared" si="1"/>
        <v>0.83448346364578796</v>
      </c>
      <c r="U5" s="26">
        <f t="shared" si="1"/>
        <v>0.82790552122722694</v>
      </c>
      <c r="V5" s="26">
        <f t="shared" si="1"/>
        <v>0.86264805932736999</v>
      </c>
      <c r="W5" s="26">
        <f t="shared" si="1"/>
        <v>0.83597701100123234</v>
      </c>
      <c r="X5" s="26">
        <f t="shared" si="1"/>
        <v>0.81861491551922372</v>
      </c>
      <c r="Y5" s="26">
        <f t="shared" si="1"/>
        <v>0.82289495076274288</v>
      </c>
      <c r="Z5" s="26">
        <f t="shared" si="1"/>
        <v>0.85396774776625872</v>
      </c>
      <c r="AA5" s="26">
        <f t="shared" si="1"/>
        <v>0.85830810445717942</v>
      </c>
      <c r="AB5" s="26">
        <f t="shared" si="0"/>
        <v>0.8252639986557162</v>
      </c>
      <c r="AC5" s="26">
        <f t="shared" si="0"/>
        <v>0.84515686140813084</v>
      </c>
      <c r="AD5" s="26">
        <f t="shared" si="0"/>
        <v>0.89490776356649804</v>
      </c>
      <c r="AE5" s="26">
        <f t="shared" si="0"/>
        <v>0.92273616109830081</v>
      </c>
      <c r="AF5" s="26">
        <f t="shared" si="0"/>
        <v>0.85483542689565484</v>
      </c>
      <c r="AG5" s="25">
        <f t="shared" si="0"/>
        <v>0.87099295621912187</v>
      </c>
      <c r="AH5" s="26">
        <f t="shared" si="0"/>
        <v>0.92243371554301024</v>
      </c>
      <c r="AI5" s="26">
        <f t="shared" si="0"/>
        <v>0.88647228374259357</v>
      </c>
      <c r="AJ5" s="26">
        <f t="shared" si="0"/>
        <v>0.83772136814694842</v>
      </c>
      <c r="AK5" s="26">
        <f t="shared" si="0"/>
        <v>0.8889813689181818</v>
      </c>
      <c r="AL5" s="26">
        <f t="shared" si="0"/>
        <v>0.82866671934817271</v>
      </c>
      <c r="AM5" s="26">
        <f t="shared" ref="AM5:AN8" si="3">AM17/AM11</f>
        <v>0.92416341395119117</v>
      </c>
      <c r="AN5" s="27">
        <f t="shared" si="3"/>
        <v>0.88411994318514608</v>
      </c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5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D5" s="28"/>
    </row>
    <row r="6" spans="1:121" s="23" customFormat="1" hidden="1" outlineLevel="1" x14ac:dyDescent="0.3">
      <c r="A6" s="29" t="s">
        <v>21</v>
      </c>
      <c r="B6" s="25">
        <f t="shared" si="1"/>
        <v>1.0563505564937143</v>
      </c>
      <c r="C6" s="26">
        <f t="shared" si="1"/>
        <v>0.90478562664805207</v>
      </c>
      <c r="D6" s="26">
        <f t="shared" si="1"/>
        <v>0.92207523647150935</v>
      </c>
      <c r="E6" s="26">
        <f t="shared" si="1"/>
        <v>0.96835575109547656</v>
      </c>
      <c r="F6" s="26">
        <f t="shared" si="1"/>
        <v>0.84903646183943504</v>
      </c>
      <c r="G6" s="26">
        <f t="shared" si="1"/>
        <v>0.89919572979839435</v>
      </c>
      <c r="H6" s="26">
        <f t="shared" si="0"/>
        <v>0.88076820092955077</v>
      </c>
      <c r="I6" s="26">
        <f t="shared" si="0"/>
        <v>0.8779371600214344</v>
      </c>
      <c r="J6" s="26">
        <f t="shared" si="0"/>
        <v>0.9323537596360284</v>
      </c>
      <c r="K6" s="26"/>
      <c r="L6" s="27">
        <f t="shared" si="2"/>
        <v>0.84478196433815478</v>
      </c>
      <c r="M6" s="26">
        <f t="shared" si="1"/>
        <v>0.98446956305373867</v>
      </c>
      <c r="N6" s="26">
        <f t="shared" si="1"/>
        <v>1.0185154847064868</v>
      </c>
      <c r="O6" s="26">
        <f t="shared" si="1"/>
        <v>0.95694957795996172</v>
      </c>
      <c r="P6" s="26">
        <f t="shared" si="1"/>
        <v>0.92537198478041838</v>
      </c>
      <c r="Q6" s="26">
        <f t="shared" si="1"/>
        <v>0.89345094450321694</v>
      </c>
      <c r="R6" s="26">
        <f t="shared" si="1"/>
        <v>0.84953549534541895</v>
      </c>
      <c r="S6" s="26">
        <f t="shared" si="1"/>
        <v>0.8017437033197321</v>
      </c>
      <c r="T6" s="26">
        <f t="shared" si="1"/>
        <v>0.86127658730001966</v>
      </c>
      <c r="U6" s="26">
        <f t="shared" si="1"/>
        <v>0.89522403999611477</v>
      </c>
      <c r="V6" s="26">
        <f t="shared" si="1"/>
        <v>0.92732287601763475</v>
      </c>
      <c r="W6" s="26">
        <f t="shared" si="1"/>
        <v>0.87856342793512765</v>
      </c>
      <c r="X6" s="26">
        <f t="shared" si="1"/>
        <v>0.89551970229534283</v>
      </c>
      <c r="Y6" s="26">
        <f t="shared" si="1"/>
        <v>0.88328938021857806</v>
      </c>
      <c r="Z6" s="26">
        <f t="shared" si="1"/>
        <v>0.87938258941501057</v>
      </c>
      <c r="AA6" s="26">
        <f t="shared" si="1"/>
        <v>0.88862020375750428</v>
      </c>
      <c r="AB6" s="26">
        <f t="shared" si="0"/>
        <v>0.87182037757780106</v>
      </c>
      <c r="AC6" s="26">
        <f t="shared" si="0"/>
        <v>0.90168222280107457</v>
      </c>
      <c r="AD6" s="26">
        <f t="shared" si="0"/>
        <v>0.90058398670300632</v>
      </c>
      <c r="AE6" s="26">
        <f t="shared" si="0"/>
        <v>0.82370351339016257</v>
      </c>
      <c r="AF6" s="26">
        <f t="shared" si="0"/>
        <v>0.88731139576955209</v>
      </c>
      <c r="AG6" s="25">
        <f t="shared" si="0"/>
        <v>0.95418324741529226</v>
      </c>
      <c r="AH6" s="26">
        <f t="shared" si="0"/>
        <v>0.9667506248182095</v>
      </c>
      <c r="AI6" s="26">
        <f t="shared" si="0"/>
        <v>0.92556077937237191</v>
      </c>
      <c r="AJ6" s="26">
        <f t="shared" si="0"/>
        <v>0.89051086542691904</v>
      </c>
      <c r="AK6" s="26">
        <f t="shared" si="0"/>
        <v>0.88595386630901141</v>
      </c>
      <c r="AL6" s="26">
        <f t="shared" si="0"/>
        <v>0.92877142341613084</v>
      </c>
      <c r="AM6" s="26">
        <f t="shared" si="3"/>
        <v>0.76754058286347737</v>
      </c>
      <c r="AN6" s="27">
        <f t="shared" si="3"/>
        <v>0.83322932936598182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5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D6" s="28"/>
    </row>
    <row r="7" spans="1:121" s="23" customFormat="1" hidden="1" outlineLevel="1" x14ac:dyDescent="0.3">
      <c r="A7" s="29" t="s">
        <v>22</v>
      </c>
      <c r="B7" s="25">
        <f t="shared" si="1"/>
        <v>0.96305214285714291</v>
      </c>
      <c r="C7" s="26">
        <f t="shared" si="1"/>
        <v>0.96218218518342968</v>
      </c>
      <c r="D7" s="26">
        <f t="shared" si="1"/>
        <v>0.7717604410825919</v>
      </c>
      <c r="E7" s="26">
        <f t="shared" si="1"/>
        <v>0.79821665587918</v>
      </c>
      <c r="F7" s="26">
        <f t="shared" si="1"/>
        <v>0.95938043149946073</v>
      </c>
      <c r="G7" s="26">
        <f t="shared" si="1"/>
        <v>0.90295079128048261</v>
      </c>
      <c r="H7" s="26">
        <f t="shared" si="0"/>
        <v>0.87559975000068191</v>
      </c>
      <c r="I7" s="26">
        <f t="shared" si="0"/>
        <v>0.87286879456743771</v>
      </c>
      <c r="J7" s="26">
        <f t="shared" si="0"/>
        <v>0.84770209817447406</v>
      </c>
      <c r="K7" s="26"/>
      <c r="L7" s="27">
        <f t="shared" si="2"/>
        <v>0.79695037592311369</v>
      </c>
      <c r="M7" s="26">
        <f t="shared" si="1"/>
        <v>0.82932717660302957</v>
      </c>
      <c r="N7" s="26">
        <f t="shared" si="1"/>
        <v>0.64262820030096479</v>
      </c>
      <c r="O7" s="26">
        <f t="shared" si="1"/>
        <v>0.81937097140298742</v>
      </c>
      <c r="P7" s="26">
        <f t="shared" si="1"/>
        <v>0.90052541156606025</v>
      </c>
      <c r="Q7" s="26">
        <f t="shared" si="1"/>
        <v>0.99039785988253581</v>
      </c>
      <c r="R7" s="26">
        <f t="shared" si="1"/>
        <v>0.95149101023033045</v>
      </c>
      <c r="S7" s="26">
        <f t="shared" si="1"/>
        <v>1.0233089823413539</v>
      </c>
      <c r="T7" s="26">
        <f t="shared" si="1"/>
        <v>0.87291241088598126</v>
      </c>
      <c r="U7" s="26">
        <f t="shared" si="1"/>
        <v>1.0170544464027125</v>
      </c>
      <c r="V7" s="26">
        <f t="shared" si="1"/>
        <v>1.0143067221295057</v>
      </c>
      <c r="W7" s="26">
        <f t="shared" si="1"/>
        <v>0.84820888316195209</v>
      </c>
      <c r="X7" s="26">
        <f t="shared" si="1"/>
        <v>0.80863655653577748</v>
      </c>
      <c r="Y7" s="26">
        <f t="shared" si="1"/>
        <v>0.62208387796975639</v>
      </c>
      <c r="Z7" s="26">
        <f t="shared" si="1"/>
        <v>0.88019962191708734</v>
      </c>
      <c r="AA7" s="26">
        <f t="shared" si="1"/>
        <v>0.94691231347261895</v>
      </c>
      <c r="AB7" s="26">
        <f t="shared" si="0"/>
        <v>0.92337223103371824</v>
      </c>
      <c r="AC7" s="26">
        <f t="shared" si="0"/>
        <v>0.89237951239255775</v>
      </c>
      <c r="AD7" s="26">
        <f t="shared" si="0"/>
        <v>0.79538930222337156</v>
      </c>
      <c r="AE7" s="26">
        <f t="shared" si="0"/>
        <v>0.97339904890868612</v>
      </c>
      <c r="AF7" s="26">
        <f t="shared" si="0"/>
        <v>0.83388094185552475</v>
      </c>
      <c r="AG7" s="25">
        <f t="shared" si="0"/>
        <v>0.83946400881312944</v>
      </c>
      <c r="AH7" s="26">
        <f t="shared" si="0"/>
        <v>0.87793388073590861</v>
      </c>
      <c r="AI7" s="26">
        <f t="shared" si="0"/>
        <v>0.82119625256247963</v>
      </c>
      <c r="AJ7" s="26">
        <f t="shared" si="0"/>
        <v>0.85550306017782318</v>
      </c>
      <c r="AK7" s="26">
        <f t="shared" si="0"/>
        <v>0.74934212931687483</v>
      </c>
      <c r="AL7" s="26">
        <f t="shared" si="0"/>
        <v>0.88573537540870306</v>
      </c>
      <c r="AM7" s="26">
        <f t="shared" si="3"/>
        <v>0.77837583025628543</v>
      </c>
      <c r="AN7" s="27">
        <f t="shared" si="3"/>
        <v>0.77427826117008192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5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D7" s="28"/>
    </row>
    <row r="8" spans="1:121" s="23" customFormat="1" hidden="1" outlineLevel="1" x14ac:dyDescent="0.3">
      <c r="A8" s="29" t="s">
        <v>23</v>
      </c>
      <c r="B8" s="25">
        <f t="shared" si="1"/>
        <v>1.0142814071653226</v>
      </c>
      <c r="C8" s="26">
        <f t="shared" si="1"/>
        <v>0.91636848187574738</v>
      </c>
      <c r="D8" s="26">
        <f t="shared" si="1"/>
        <v>0.86835447196039606</v>
      </c>
      <c r="E8" s="26">
        <f t="shared" si="1"/>
        <v>0.90861425578034682</v>
      </c>
      <c r="F8" s="26">
        <f t="shared" si="1"/>
        <v>0.80541306358381526</v>
      </c>
      <c r="G8" s="26">
        <f t="shared" si="1"/>
        <v>0.82613220703380341</v>
      </c>
      <c r="H8" s="26">
        <f t="shared" si="0"/>
        <v>0.85165221067006547</v>
      </c>
      <c r="I8" s="26">
        <f t="shared" si="0"/>
        <v>0.8769654367225056</v>
      </c>
      <c r="J8" s="26">
        <f t="shared" si="0"/>
        <v>0.9058287250569701</v>
      </c>
      <c r="K8" s="26"/>
      <c r="L8" s="27">
        <f t="shared" si="2"/>
        <v>0.85959373488339963</v>
      </c>
      <c r="M8" s="26">
        <f t="shared" si="1"/>
        <v>0.90859844305931059</v>
      </c>
      <c r="N8" s="26">
        <f t="shared" si="1"/>
        <v>0.89031430503559372</v>
      </c>
      <c r="O8" s="26">
        <f t="shared" si="1"/>
        <v>0.94081275308166101</v>
      </c>
      <c r="P8" s="26">
        <f t="shared" si="1"/>
        <v>0.89453226652295315</v>
      </c>
      <c r="Q8" s="26">
        <f t="shared" si="1"/>
        <v>0.8277732907835581</v>
      </c>
      <c r="R8" s="26">
        <f t="shared" si="1"/>
        <v>0.83064298855046692</v>
      </c>
      <c r="S8" s="26">
        <f t="shared" si="1"/>
        <v>0.85215807088778583</v>
      </c>
      <c r="T8" s="26">
        <f t="shared" si="1"/>
        <v>0.71183823432395077</v>
      </c>
      <c r="U8" s="26">
        <f t="shared" si="1"/>
        <v>0.88927513255567325</v>
      </c>
      <c r="V8" s="26">
        <f t="shared" si="1"/>
        <v>0.87244283500168984</v>
      </c>
      <c r="W8" s="26">
        <f t="shared" si="1"/>
        <v>0.76957432338973675</v>
      </c>
      <c r="X8" s="26">
        <f t="shared" si="1"/>
        <v>0.77511258587302301</v>
      </c>
      <c r="Y8" s="26">
        <f t="shared" si="1"/>
        <v>0.83372418588654207</v>
      </c>
      <c r="Z8" s="26">
        <f t="shared" si="1"/>
        <v>0.90670759142168822</v>
      </c>
      <c r="AA8" s="26">
        <f t="shared" si="1"/>
        <v>0.881572578176953</v>
      </c>
      <c r="AB8" s="26">
        <f t="shared" si="0"/>
        <v>0.78481317557751995</v>
      </c>
      <c r="AC8" s="26">
        <f t="shared" si="0"/>
        <v>0.82637076361576423</v>
      </c>
      <c r="AD8" s="26">
        <f t="shared" si="0"/>
        <v>0.89667662010236682</v>
      </c>
      <c r="AE8" s="26">
        <f t="shared" si="0"/>
        <v>0.88152194204099243</v>
      </c>
      <c r="AF8" s="26">
        <f t="shared" si="0"/>
        <v>0.90240678892618498</v>
      </c>
      <c r="AG8" s="25">
        <f t="shared" si="0"/>
        <v>0.88270507596432168</v>
      </c>
      <c r="AH8" s="26">
        <f t="shared" si="0"/>
        <v>0.95819131161236426</v>
      </c>
      <c r="AI8" s="26">
        <f t="shared" si="0"/>
        <v>0.86293325127707288</v>
      </c>
      <c r="AJ8" s="26">
        <f t="shared" si="0"/>
        <v>0.91588861005492084</v>
      </c>
      <c r="AK8" s="26">
        <f t="shared" si="0"/>
        <v>0.90525908679342915</v>
      </c>
      <c r="AL8" s="26">
        <f t="shared" si="0"/>
        <v>0.88860795200143305</v>
      </c>
      <c r="AM8" s="26">
        <f t="shared" si="3"/>
        <v>0.97727651380945146</v>
      </c>
      <c r="AN8" s="27">
        <f t="shared" si="3"/>
        <v>0.66853948389600293</v>
      </c>
      <c r="AO8" s="26"/>
      <c r="AP8" s="26"/>
      <c r="AQ8" s="26"/>
      <c r="AR8" s="26"/>
      <c r="AS8" s="26"/>
      <c r="AT8" s="26"/>
      <c r="AU8" s="26"/>
      <c r="AV8" s="26"/>
      <c r="AW8" s="30"/>
      <c r="AX8" s="30"/>
      <c r="AY8" s="30"/>
      <c r="AZ8" s="30"/>
      <c r="BA8" s="25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D8" s="28"/>
    </row>
    <row r="9" spans="1:121" s="23" customFormat="1" hidden="1" outlineLevel="1" x14ac:dyDescent="0.3">
      <c r="A9" s="29"/>
      <c r="B9" s="31"/>
      <c r="C9" s="32"/>
      <c r="D9" s="32"/>
      <c r="E9" s="32"/>
      <c r="F9" s="32"/>
      <c r="G9" s="32"/>
      <c r="H9" s="32"/>
      <c r="I9" s="32"/>
      <c r="J9" s="32"/>
      <c r="K9" s="32"/>
      <c r="L9" s="3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1"/>
      <c r="AH9" s="32"/>
      <c r="AI9" s="32"/>
      <c r="AJ9" s="32"/>
      <c r="AK9" s="34"/>
      <c r="AL9" s="34"/>
      <c r="AM9" s="34"/>
      <c r="AN9" s="33"/>
      <c r="AO9" s="35"/>
      <c r="AP9" s="35"/>
      <c r="AQ9" s="26"/>
      <c r="AR9" s="26"/>
      <c r="AS9" s="26"/>
      <c r="AT9" s="26"/>
      <c r="AU9" s="26"/>
      <c r="AV9" s="26"/>
      <c r="AW9" s="32"/>
      <c r="AX9" s="32"/>
      <c r="AY9" s="32"/>
      <c r="AZ9" s="32"/>
      <c r="BA9" s="25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D9" s="36"/>
    </row>
    <row r="10" spans="1:121" s="23" customFormat="1" hidden="1" outlineLevel="1" x14ac:dyDescent="0.3">
      <c r="A10" s="190" t="s">
        <v>50</v>
      </c>
      <c r="B10" s="37">
        <f>'[24]Segment Analysis in THB'!B10</f>
        <v>3.2608613424657538</v>
      </c>
      <c r="C10" s="38">
        <f>'[24]Segment Analysis in THB'!C10</f>
        <v>5.0987429726027402</v>
      </c>
      <c r="D10" s="38">
        <f>'[24]Segment Analysis in THB'!D10</f>
        <v>6.4208965311475419</v>
      </c>
      <c r="E10" s="38">
        <f>'[24]Segment Analysis in THB'!E10</f>
        <v>6.8188870045205485</v>
      </c>
      <c r="F10" s="38">
        <f>'[24]Segment Analysis in THB'!F10</f>
        <v>7.3134795360273968</v>
      </c>
      <c r="G10" s="38">
        <f>'[24]Segment Analysis in THB'!G10</f>
        <v>8.2030046986301368</v>
      </c>
      <c r="H10" s="38">
        <f>'[24]Segment Analysis in THB'!H10</f>
        <v>10.178894686942215</v>
      </c>
      <c r="I10" s="38">
        <f>'[24]Segment Analysis in THB'!I10</f>
        <v>10.380801593413699</v>
      </c>
      <c r="J10" s="38">
        <f>'[24]Segment Analysis in THB'!J10</f>
        <v>11.846721627691677</v>
      </c>
      <c r="K10" s="38"/>
      <c r="L10" s="39">
        <f>'[24]Segment Analysis in THB'!L10</f>
        <v>14.548759004835595</v>
      </c>
      <c r="M10" s="38">
        <f>'[24]Segment Analysis in THB'!M10</f>
        <v>1.6712636083561643</v>
      </c>
      <c r="N10" s="38">
        <f>'[24]Segment Analysis in THB'!N10</f>
        <v>1.6925050278082192</v>
      </c>
      <c r="O10" s="38">
        <f>'[24]Segment Analysis in THB'!O10</f>
        <v>1.7124358672602724</v>
      </c>
      <c r="P10" s="38">
        <f>'[24]Segment Analysis in THB'!P10</f>
        <v>1.7426825010958922</v>
      </c>
      <c r="Q10" s="38">
        <f>'[24]Segment Analysis in THB'!Q10</f>
        <v>1.7105368915256145</v>
      </c>
      <c r="R10" s="38">
        <f>'[24]Segment Analysis in THB'!R10</f>
        <v>1.8487239463325202</v>
      </c>
      <c r="S10" s="38">
        <f>'[24]Segment Analysis in THB'!S10</f>
        <v>1.8982819518243572</v>
      </c>
      <c r="T10" s="38">
        <f>'[24]Segment Analysis in THB'!T10</f>
        <v>1.8559367463449052</v>
      </c>
      <c r="U10" s="38">
        <f>'[24]Segment Analysis in THB'!U10</f>
        <v>1.8601375068493151</v>
      </c>
      <c r="V10" s="38">
        <f>'[24]Segment Analysis in THB'!V10</f>
        <v>2.0221659753424657</v>
      </c>
      <c r="W10" s="38">
        <f>'[24]Segment Analysis in THB'!W10</f>
        <v>2.157687594520548</v>
      </c>
      <c r="X10" s="38">
        <f>'[24]Segment Analysis in THB'!X10</f>
        <v>2.1630136219178082</v>
      </c>
      <c r="Y10" s="38">
        <f>'[24]Segment Analysis in THB'!Y10</f>
        <v>2.2045906940386901</v>
      </c>
      <c r="Z10" s="38">
        <f>'[24]Segment Analysis in THB'!Z10</f>
        <v>2.6595395708522105</v>
      </c>
      <c r="AA10" s="38">
        <f>'[24]Segment Analysis in THB'!AA10</f>
        <v>2.6688661836283969</v>
      </c>
      <c r="AB10" s="38">
        <f>'[24]Segment Analysis in THB'!AB10</f>
        <v>2.6458982384229173</v>
      </c>
      <c r="AC10" s="38">
        <f>'[24]Segment Analysis in THB'!AC10</f>
        <v>2.5281743660283835</v>
      </c>
      <c r="AD10" s="38">
        <f>'[24]Segment Analysis in THB'!AD10</f>
        <v>2.5673803761454876</v>
      </c>
      <c r="AE10" s="38">
        <f>'[24]Segment Analysis in THB'!AE10</f>
        <v>2.6012438064418326</v>
      </c>
      <c r="AF10" s="38">
        <f>'[24]Segment Analysis in THB'!AF10</f>
        <v>2.6840030447979952</v>
      </c>
      <c r="AG10" s="37">
        <f>'[24]Segment Analysis in THB'!AG10</f>
        <v>2.659591722756026</v>
      </c>
      <c r="AH10" s="38">
        <f>'[24]Segment Analysis in THB'!AH10</f>
        <v>2.770971289842965</v>
      </c>
      <c r="AI10" s="38">
        <f>'[24]Segment Analysis in THB'!AI10</f>
        <v>3.146663733642233</v>
      </c>
      <c r="AJ10" s="38">
        <f>'[24]Segment Analysis in THB'!AJ10</f>
        <v>3.2694948814504534</v>
      </c>
      <c r="AK10" s="38">
        <f>'[24]Segment Analysis in THB'!AK10</f>
        <v>3.4967181276910315</v>
      </c>
      <c r="AL10" s="38">
        <f>'[24]Segment Analysis in THB'!AL10</f>
        <v>3.6323109643000802</v>
      </c>
      <c r="AM10" s="38">
        <f>'[24]Segment Analysis in THB'!AM10</f>
        <v>3.8821864694022752</v>
      </c>
      <c r="AN10" s="40">
        <f>'[24]Segment Analysis in THB'!AN10</f>
        <v>3.5375434434422086</v>
      </c>
      <c r="AO10" s="38"/>
      <c r="AP10" s="38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D10" s="41"/>
    </row>
    <row r="11" spans="1:121" s="23" customFormat="1" hidden="1" outlineLevel="1" x14ac:dyDescent="0.3">
      <c r="A11" s="29" t="s">
        <v>20</v>
      </c>
      <c r="B11" s="37">
        <f>'[24]Segment Analysis in THB'!B11</f>
        <v>1.4020131506849316</v>
      </c>
      <c r="C11" s="38">
        <f>'[24]Segment Analysis in THB'!C11</f>
        <v>2.886450315068493</v>
      </c>
      <c r="D11" s="38">
        <f>'[24]Segment Analysis in THB'!D11</f>
        <v>3.2611757234972671</v>
      </c>
      <c r="E11" s="38">
        <f>'[24]Segment Analysis in THB'!E11</f>
        <v>3.5687100045205482</v>
      </c>
      <c r="F11" s="38">
        <f>'[24]Segment Analysis in THB'!F11</f>
        <v>3.6505677141095889</v>
      </c>
      <c r="G11" s="38">
        <f>'[24]Segment Analysis in THB'!G11</f>
        <v>4.081767438356164</v>
      </c>
      <c r="H11" s="38">
        <f>'[24]Segment Analysis in THB'!H11</f>
        <v>4.52034017412472</v>
      </c>
      <c r="I11" s="38">
        <f>'[24]Segment Analysis in THB'!I11</f>
        <v>4.2446039242685867</v>
      </c>
      <c r="J11" s="38">
        <f>'[24]Segment Analysis in THB'!J11</f>
        <v>4.856277586607864</v>
      </c>
      <c r="K11" s="38"/>
      <c r="L11" s="39">
        <f>'[24]Segment Analysis in THB'!L11</f>
        <v>6.2033790661657902</v>
      </c>
      <c r="M11" s="38">
        <f>'[24]Segment Analysis in THB'!M11</f>
        <v>0.88589600000000002</v>
      </c>
      <c r="N11" s="38">
        <f>'[24]Segment Analysis in THB'!N11</f>
        <v>0.89573891013698625</v>
      </c>
      <c r="O11" s="38">
        <f>'[24]Segment Analysis in THB'!O11</f>
        <v>0.90558247342465681</v>
      </c>
      <c r="P11" s="38">
        <f>'[24]Segment Analysis in THB'!P11</f>
        <v>0.88149262095890513</v>
      </c>
      <c r="Q11" s="38">
        <f>'[24]Segment Analysis in THB'!Q11</f>
        <v>0.85998328878588859</v>
      </c>
      <c r="R11" s="38">
        <f>'[24]Segment Analysis in THB'!R11</f>
        <v>0.92270852167498596</v>
      </c>
      <c r="S11" s="38">
        <f>'[24]Segment Analysis in THB'!S11</f>
        <v>0.95511055456408334</v>
      </c>
      <c r="T11" s="38">
        <f>'[24]Segment Analysis in THB'!T11</f>
        <v>0.91276534908463136</v>
      </c>
      <c r="U11" s="38">
        <f>'[24]Segment Analysis in THB'!U11</f>
        <v>0.95734134246575342</v>
      </c>
      <c r="V11" s="38">
        <f>'[24]Segment Analysis in THB'!V11</f>
        <v>1.0242469616438357</v>
      </c>
      <c r="W11" s="38">
        <f>'[24]Segment Analysis in THB'!W11</f>
        <v>1.0474265534246574</v>
      </c>
      <c r="X11" s="38">
        <f>'[24]Segment Analysis in THB'!X11</f>
        <v>1.0527525808219178</v>
      </c>
      <c r="Y11" s="38">
        <f>'[24]Segment Analysis in THB'!Y11</f>
        <v>1.0977682621129445</v>
      </c>
      <c r="Z11" s="38">
        <f>'[24]Segment Analysis in THB'!Z11</f>
        <v>1.155865687247533</v>
      </c>
      <c r="AA11" s="38">
        <f>'[24]Segment Analysis in THB'!AA11</f>
        <v>1.1500631123821214</v>
      </c>
      <c r="AB11" s="38">
        <f>'[24]Segment Analysis in THB'!AB11</f>
        <v>1.1166431123821214</v>
      </c>
      <c r="AC11" s="38">
        <f>'[24]Segment Analysis in THB'!AC11</f>
        <v>1.0404839741993945</v>
      </c>
      <c r="AD11" s="38">
        <f>'[24]Segment Analysis in THB'!AD11</f>
        <v>1.0602724198410778</v>
      </c>
      <c r="AE11" s="38">
        <f>'[24]Segment Analysis in THB'!AE11</f>
        <v>1.071923765114057</v>
      </c>
      <c r="AF11" s="38">
        <f>'[24]Segment Analysis in THB'!AF11</f>
        <v>1.0719237651140574</v>
      </c>
      <c r="AG11" s="37">
        <f>'[24]Segment Analysis in THB'!AG11</f>
        <v>1.0867102609462815</v>
      </c>
      <c r="AH11" s="38">
        <f>'[24]Segment Analysis in THB'!AH11</f>
        <v>1.1560450933738431</v>
      </c>
      <c r="AI11" s="38">
        <f>'[24]Segment Analysis in THB'!AI11</f>
        <v>1.3101470490890759</v>
      </c>
      <c r="AJ11" s="38">
        <f>'[24]Segment Analysis in THB'!AJ11</f>
        <v>1.3033751831986649</v>
      </c>
      <c r="AK11" s="38">
        <f>'[24]Segment Analysis in THB'!AK11</f>
        <v>1.5039056057521825</v>
      </c>
      <c r="AL11" s="38">
        <f>'[24]Segment Analysis in THB'!AL11</f>
        <v>1.6044609516304031</v>
      </c>
      <c r="AM11" s="38">
        <f>'[24]Segment Analysis in THB'!AM11</f>
        <v>1.6220923906593077</v>
      </c>
      <c r="AN11" s="40">
        <f>'[24]Segment Analysis in THB'!AN11</f>
        <v>1.4729201181238967</v>
      </c>
      <c r="AO11" s="42"/>
      <c r="AP11" s="42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5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D11" s="43"/>
    </row>
    <row r="12" spans="1:121" s="23" customFormat="1" hidden="1" outlineLevel="1" x14ac:dyDescent="0.3">
      <c r="A12" s="29" t="s">
        <v>21</v>
      </c>
      <c r="B12" s="37">
        <f>'[24]Segment Analysis in THB'!B12</f>
        <v>0.26884819178082187</v>
      </c>
      <c r="C12" s="38">
        <f>'[24]Segment Analysis in THB'!C12</f>
        <v>0.46238687671232875</v>
      </c>
      <c r="D12" s="38">
        <f>'[24]Segment Analysis in THB'!D12</f>
        <v>0.84872048961748636</v>
      </c>
      <c r="E12" s="38">
        <f>'[24]Segment Analysis in THB'!E12</f>
        <v>0.93917700000000015</v>
      </c>
      <c r="F12" s="38">
        <f>'[24]Segment Analysis in THB'!F12</f>
        <v>1.3519118219178081</v>
      </c>
      <c r="G12" s="38">
        <f>'[24]Segment Analysis in THB'!G12</f>
        <v>1.4623464383561644</v>
      </c>
      <c r="H12" s="38">
        <f>'[24]Segment Analysis in THB'!H12</f>
        <v>1.5718234891835936</v>
      </c>
      <c r="I12" s="38">
        <f>'[24]Segment Analysis in THB'!I12</f>
        <v>1.5602933129807306</v>
      </c>
      <c r="J12" s="38">
        <f>'[24]Segment Analysis in THB'!J12</f>
        <v>1.6571123668067944</v>
      </c>
      <c r="K12" s="38"/>
      <c r="L12" s="39">
        <f>'[24]Segment Analysis in THB'!L12</f>
        <v>2.1529599386698086</v>
      </c>
      <c r="M12" s="38">
        <f>'[24]Segment Analysis in THB'!M12</f>
        <v>0.215532</v>
      </c>
      <c r="N12" s="38">
        <f>'[24]Segment Analysis in THB'!N12</f>
        <v>0.22059898999999999</v>
      </c>
      <c r="O12" s="38">
        <f>'[24]Segment Analysis in THB'!O12</f>
        <v>0.22435476342465729</v>
      </c>
      <c r="P12" s="38">
        <f>'[24]Segment Analysis in THB'!P12</f>
        <v>0.27869124657534283</v>
      </c>
      <c r="Q12" s="38">
        <f>'[24]Segment Analysis in THB'!Q12</f>
        <v>0.28071798630136985</v>
      </c>
      <c r="R12" s="38">
        <f>'[24]Segment Analysis in THB'!R12</f>
        <v>0.34984830136986306</v>
      </c>
      <c r="S12" s="38">
        <f>'[24]Segment Analysis in THB'!S12</f>
        <v>0.36067276712328772</v>
      </c>
      <c r="T12" s="38">
        <f>'[24]Segment Analysis in THB'!T12</f>
        <v>0.36067276712328772</v>
      </c>
      <c r="U12" s="38">
        <f>'[24]Segment Analysis in THB'!U12</f>
        <v>0.33391972602739722</v>
      </c>
      <c r="V12" s="38">
        <f>'[24]Segment Analysis in THB'!V12</f>
        <v>0.37340665753424657</v>
      </c>
      <c r="W12" s="38">
        <f>'[24]Segment Analysis in THB'!W12</f>
        <v>0.37751002739726025</v>
      </c>
      <c r="X12" s="38">
        <f>'[24]Segment Analysis in THB'!X12</f>
        <v>0.37751002739726025</v>
      </c>
      <c r="Y12" s="38">
        <f>'[24]Segment Analysis in THB'!Y12</f>
        <v>0.3875729151411601</v>
      </c>
      <c r="Z12" s="38">
        <f>'[24]Segment Analysis in THB'!Z12</f>
        <v>0.39187928086495077</v>
      </c>
      <c r="AA12" s="38">
        <f>'[24]Segment Analysis in THB'!AA12</f>
        <v>0.39618564658874134</v>
      </c>
      <c r="AB12" s="38">
        <f>'[24]Segment Analysis in THB'!AB12</f>
        <v>0.39618564658874134</v>
      </c>
      <c r="AC12" s="38">
        <f>'[24]Segment Analysis in THB'!AC12</f>
        <v>0.37925285758241312</v>
      </c>
      <c r="AD12" s="38">
        <f>'[24]Segment Analysis in THB'!AD12</f>
        <v>0.38635444945509445</v>
      </c>
      <c r="AE12" s="38">
        <f>'[24]Segment Analysis in THB'!AE12</f>
        <v>0.396250561875721</v>
      </c>
      <c r="AF12" s="38">
        <f>'[24]Segment Analysis in THB'!AF12</f>
        <v>0.39843544406750214</v>
      </c>
      <c r="AG12" s="37">
        <f>'[24]Segment Analysis in THB'!AG12</f>
        <v>0.37995937136125507</v>
      </c>
      <c r="AH12" s="38">
        <f>'[24]Segment Analysis in THB'!AH12</f>
        <v>0.38957133393497978</v>
      </c>
      <c r="AI12" s="38">
        <f>'[24]Segment Analysis in THB'!AI12</f>
        <v>0.44064685815254012</v>
      </c>
      <c r="AJ12" s="38">
        <f>'[24]Segment Analysis in THB'!AJ12</f>
        <v>0.44693480335801955</v>
      </c>
      <c r="AK12" s="38">
        <f>'[24]Segment Analysis in THB'!AK12</f>
        <v>0.46591443974706853</v>
      </c>
      <c r="AL12" s="38">
        <f>'[24]Segment Analysis in THB'!AL12</f>
        <v>0.48398639623132045</v>
      </c>
      <c r="AM12" s="38">
        <f>'[24]Segment Analysis in THB'!AM12</f>
        <v>0.69926492805803875</v>
      </c>
      <c r="AN12" s="44">
        <f>'[24]Segment Analysis in THB'!AN12</f>
        <v>0.50379417463338094</v>
      </c>
      <c r="AO12" s="38"/>
      <c r="AP12" s="38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5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D12" s="41"/>
    </row>
    <row r="13" spans="1:121" s="23" customFormat="1" hidden="1" outlineLevel="1" x14ac:dyDescent="0.3">
      <c r="A13" s="29" t="s">
        <v>22</v>
      </c>
      <c r="B13" s="37">
        <f>'[24]Segment Analysis in THB'!B13</f>
        <v>0.35</v>
      </c>
      <c r="C13" s="38">
        <f>'[24]Segment Analysis in THB'!C13</f>
        <v>0.37684131506849311</v>
      </c>
      <c r="D13" s="38">
        <f>'[24]Segment Analysis in THB'!D13</f>
        <v>0.92699945464480904</v>
      </c>
      <c r="E13" s="38">
        <f>'[24]Segment Analysis in THB'!E13</f>
        <v>0.92700000000000005</v>
      </c>
      <c r="F13" s="38">
        <f>'[24]Segment Analysis in THB'!F13</f>
        <v>0.92700000000000005</v>
      </c>
      <c r="G13" s="38">
        <f>'[24]Segment Analysis in THB'!G13</f>
        <v>1.2821108219178081</v>
      </c>
      <c r="H13" s="38">
        <f>'[24]Segment Analysis in THB'!H13</f>
        <v>2.7137310236339007</v>
      </c>
      <c r="I13" s="38">
        <f>'[24]Segment Analysis in THB'!I13</f>
        <v>3.2029043561643835</v>
      </c>
      <c r="J13" s="38">
        <f>'[24]Segment Analysis in THB'!J13</f>
        <v>3.8341742770167442</v>
      </c>
      <c r="K13" s="38"/>
      <c r="L13" s="39">
        <f>'[24]Segment Analysis in THB'!L13</f>
        <v>4.31121</v>
      </c>
      <c r="M13" s="38">
        <f>'[24]Segment Analysis in THB'!M13</f>
        <v>0.22857533835616439</v>
      </c>
      <c r="N13" s="38">
        <f>'[24]Segment Analysis in THB'!N13</f>
        <v>0.23111506767123285</v>
      </c>
      <c r="O13" s="38">
        <f>'[24]Segment Analysis in THB'!O13</f>
        <v>0.23365479945205442</v>
      </c>
      <c r="P13" s="38">
        <f>'[24]Segment Analysis in THB'!P13</f>
        <v>0.23365479452054833</v>
      </c>
      <c r="Q13" s="38">
        <f>'[24]Segment Analysis in THB'!Q13</f>
        <v>0.22857534246575351</v>
      </c>
      <c r="R13" s="38">
        <f>'[24]Segment Analysis in THB'!R13</f>
        <v>0.23111506849315069</v>
      </c>
      <c r="S13" s="38">
        <f>'[24]Segment Analysis in THB'!S13</f>
        <v>0.23365479452054791</v>
      </c>
      <c r="T13" s="38">
        <f>'[24]Segment Analysis in THB'!T13</f>
        <v>0.23365479452054791</v>
      </c>
      <c r="U13" s="38">
        <f>'[24]Segment Analysis in THB'!U13</f>
        <v>0.22939643835616438</v>
      </c>
      <c r="V13" s="38">
        <f>'[24]Segment Analysis in THB'!V13</f>
        <v>0.28126035616438361</v>
      </c>
      <c r="W13" s="38">
        <f>'[24]Segment Analysis in THB'!W13</f>
        <v>0.38572701369863016</v>
      </c>
      <c r="X13" s="38">
        <f>'[24]Segment Analysis in THB'!X13</f>
        <v>0.38572701369863016</v>
      </c>
      <c r="Y13" s="38">
        <f>'[24]Segment Analysis in THB'!Y13</f>
        <v>0.38070157157910584</v>
      </c>
      <c r="Z13" s="38">
        <f>'[24]Segment Analysis in THB'!Z13</f>
        <v>0.76948501369862998</v>
      </c>
      <c r="AA13" s="38">
        <f>'[24]Segment Analysis in THB'!AA13</f>
        <v>0.77654619178082174</v>
      </c>
      <c r="AB13" s="38">
        <f>'[24]Segment Analysis in THB'!AB13</f>
        <v>0.78699824657534234</v>
      </c>
      <c r="AC13" s="38">
        <f>'[24]Segment Analysis in THB'!AC13</f>
        <v>0.76988958904109595</v>
      </c>
      <c r="AD13" s="38">
        <f>'[24]Segment Analysis in THB'!AD13</f>
        <v>0.77844391780821909</v>
      </c>
      <c r="AE13" s="38">
        <f>'[24]Segment Analysis in THB'!AE13</f>
        <v>0.78699824657534234</v>
      </c>
      <c r="AF13" s="38">
        <f>'[24]Segment Analysis in THB'!AF13</f>
        <v>0.86757260273972625</v>
      </c>
      <c r="AG13" s="37">
        <f>'[24]Segment Analysis in THB'!AG13</f>
        <v>0.85434209044848941</v>
      </c>
      <c r="AH13" s="38">
        <f>'[24]Segment Analysis in THB'!AH13</f>
        <v>0.88301286253414235</v>
      </c>
      <c r="AI13" s="38">
        <f>'[24]Segment Analysis in THB'!AI13</f>
        <v>1.0497658264006169</v>
      </c>
      <c r="AJ13" s="38">
        <f>'[24]Segment Analysis in THB'!AJ13</f>
        <v>1.0470534976334946</v>
      </c>
      <c r="AK13" s="38">
        <f>'[24]Segment Analysis in THB'!AK13</f>
        <v>1.0630380821917806</v>
      </c>
      <c r="AL13" s="38">
        <f>'[24]Segment Analysis in THB'!AL13</f>
        <v>1.0748496164383563</v>
      </c>
      <c r="AM13" s="38">
        <f>'[24]Segment Analysis in THB'!AM13</f>
        <v>1.0866611506849306</v>
      </c>
      <c r="AN13" s="44">
        <f>'[24]Segment Analysis in THB'!AN13</f>
        <v>1.0866611506849324</v>
      </c>
      <c r="AO13" s="38"/>
      <c r="AP13" s="38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5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D13" s="41"/>
    </row>
    <row r="14" spans="1:121" s="23" customFormat="1" hidden="1" outlineLevel="1" x14ac:dyDescent="0.3">
      <c r="A14" s="29" t="s">
        <v>23</v>
      </c>
      <c r="B14" s="37">
        <f>'[24]Segment Analysis in THB'!B14</f>
        <v>1.24</v>
      </c>
      <c r="C14" s="38">
        <f>'[24]Segment Analysis in THB'!C14</f>
        <v>1.3730644657534248</v>
      </c>
      <c r="D14" s="38">
        <f>'[24]Segment Analysis in THB'!D14</f>
        <v>1.3840008633879781</v>
      </c>
      <c r="E14" s="38">
        <f>'[24]Segment Analysis in THB'!E14</f>
        <v>1.3839999999999999</v>
      </c>
      <c r="F14" s="38">
        <f>'[24]Segment Analysis in THB'!F14</f>
        <v>1.3839999999999999</v>
      </c>
      <c r="G14" s="38">
        <f>'[24]Segment Analysis in THB'!G14</f>
        <v>1.3767799999999999</v>
      </c>
      <c r="H14" s="38">
        <f>'[24]Segment Analysis in THB'!H14</f>
        <v>1.373</v>
      </c>
      <c r="I14" s="38">
        <f>'[24]Segment Analysis in THB'!I14</f>
        <v>1.373</v>
      </c>
      <c r="J14" s="38">
        <f>'[24]Segment Analysis in THB'!J14</f>
        <v>1.4991573972602741</v>
      </c>
      <c r="K14" s="38"/>
      <c r="L14" s="39">
        <f>'[24]Segment Analysis in THB'!L14</f>
        <v>1.88121</v>
      </c>
      <c r="M14" s="38">
        <f>'[24]Segment Analysis in THB'!M14</f>
        <v>0.34126027000000003</v>
      </c>
      <c r="N14" s="38">
        <f>'[24]Segment Analysis in THB'!N14</f>
        <v>0.34505206000000005</v>
      </c>
      <c r="O14" s="38">
        <f>'[24]Segment Analysis in THB'!O14</f>
        <v>0.34884383095890398</v>
      </c>
      <c r="P14" s="38">
        <f>'[24]Segment Analysis in THB'!P14</f>
        <v>0.34884383904109606</v>
      </c>
      <c r="Q14" s="38">
        <f>'[24]Segment Analysis in THB'!Q14</f>
        <v>0.34126027397260272</v>
      </c>
      <c r="R14" s="38">
        <f>'[24]Segment Analysis in THB'!R14</f>
        <v>0.34505205479452056</v>
      </c>
      <c r="S14" s="38">
        <f>'[24]Segment Analysis in THB'!S14</f>
        <v>0.34884383561643834</v>
      </c>
      <c r="T14" s="38">
        <f>'[24]Segment Analysis in THB'!T14</f>
        <v>0.34884383561643834</v>
      </c>
      <c r="U14" s="38">
        <f>'[24]Segment Analysis in THB'!U14</f>
        <v>0.33948</v>
      </c>
      <c r="V14" s="38">
        <f>'[24]Segment Analysis in THB'!V14</f>
        <v>0.343252</v>
      </c>
      <c r="W14" s="38">
        <f>'[24]Segment Analysis in THB'!W14</f>
        <v>0.347024</v>
      </c>
      <c r="X14" s="38">
        <f>'[24]Segment Analysis in THB'!X14</f>
        <v>0.347024</v>
      </c>
      <c r="Y14" s="38">
        <f>'[24]Segment Analysis in THB'!Y14</f>
        <v>0.33854794520547943</v>
      </c>
      <c r="Z14" s="38">
        <f>'[24]Segment Analysis in THB'!Z14</f>
        <v>0.34230958904109593</v>
      </c>
      <c r="AA14" s="38">
        <f>'[24]Segment Analysis in THB'!AA14</f>
        <v>0.34607123287671232</v>
      </c>
      <c r="AB14" s="38">
        <f>'[24]Segment Analysis in THB'!AB14</f>
        <v>0.34607123287671232</v>
      </c>
      <c r="AC14" s="38">
        <f>'[24]Segment Analysis in THB'!AC14</f>
        <v>0.33854794520547943</v>
      </c>
      <c r="AD14" s="38">
        <f>'[24]Segment Analysis in THB'!AD14</f>
        <v>0.34230958904109593</v>
      </c>
      <c r="AE14" s="38">
        <f>'[24]Segment Analysis in THB'!AE14</f>
        <v>0.34607123287671232</v>
      </c>
      <c r="AF14" s="38">
        <f>'[24]Segment Analysis in THB'!AF14</f>
        <v>0.34607123287671243</v>
      </c>
      <c r="AG14" s="37">
        <f>'[24]Segment Analysis in THB'!AG14</f>
        <v>0.33857999999999999</v>
      </c>
      <c r="AH14" s="38">
        <f>'[24]Segment Analysis in THB'!AH14</f>
        <v>0.34234199999999998</v>
      </c>
      <c r="AI14" s="38">
        <f>'[24]Segment Analysis in THB'!AI14</f>
        <v>0.34610400000000002</v>
      </c>
      <c r="AJ14" s="38">
        <f>'[24]Segment Analysis in THB'!AJ14</f>
        <v>0.47213139726027398</v>
      </c>
      <c r="AK14" s="38">
        <f>'[24]Segment Analysis in THB'!AK14</f>
        <v>0.46385999999999999</v>
      </c>
      <c r="AL14" s="38">
        <f>'[24]Segment Analysis in THB'!AL14</f>
        <v>0.46901399999999999</v>
      </c>
      <c r="AM14" s="38">
        <f>'[24]Segment Analysis in THB'!AM14</f>
        <v>0.47416799999999987</v>
      </c>
      <c r="AN14" s="44">
        <f>'[24]Segment Analysis in THB'!AN14</f>
        <v>0.47416800000000014</v>
      </c>
      <c r="AO14" s="38"/>
      <c r="AP14" s="38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25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D14" s="41"/>
    </row>
    <row r="15" spans="1:121" s="55" customFormat="1" hidden="1" outlineLevel="1" x14ac:dyDescent="0.3">
      <c r="A15" s="29"/>
      <c r="B15" s="45">
        <f>B10-SUM(B11:B14)</f>
        <v>0</v>
      </c>
      <c r="C15" s="46">
        <f>C10-SUM(C11:C14)</f>
        <v>0</v>
      </c>
      <c r="D15" s="46">
        <f>D10-SUM(D11:D14)</f>
        <v>0</v>
      </c>
      <c r="E15" s="46">
        <f t="shared" ref="E15:AJ15" si="4">E10-SUM(E11:E14)</f>
        <v>0</v>
      </c>
      <c r="F15" s="46">
        <f t="shared" si="4"/>
        <v>0</v>
      </c>
      <c r="G15" s="46">
        <f t="shared" si="4"/>
        <v>0</v>
      </c>
      <c r="H15" s="46">
        <f t="shared" si="4"/>
        <v>0</v>
      </c>
      <c r="I15" s="46">
        <f t="shared" si="4"/>
        <v>0</v>
      </c>
      <c r="J15" s="46">
        <f t="shared" si="4"/>
        <v>0</v>
      </c>
      <c r="K15" s="46"/>
      <c r="L15" s="47">
        <f t="shared" ref="L15" si="5">L10-SUM(L11:L14)</f>
        <v>0</v>
      </c>
      <c r="M15" s="48">
        <f t="shared" si="4"/>
        <v>0</v>
      </c>
      <c r="N15" s="48">
        <f t="shared" si="4"/>
        <v>0</v>
      </c>
      <c r="O15" s="48">
        <f t="shared" si="4"/>
        <v>0</v>
      </c>
      <c r="P15" s="48">
        <f t="shared" si="4"/>
        <v>0</v>
      </c>
      <c r="Q15" s="48">
        <f t="shared" si="4"/>
        <v>0</v>
      </c>
      <c r="R15" s="48">
        <f t="shared" si="4"/>
        <v>0</v>
      </c>
      <c r="S15" s="48">
        <f t="shared" si="4"/>
        <v>0</v>
      </c>
      <c r="T15" s="48">
        <f t="shared" si="4"/>
        <v>0</v>
      </c>
      <c r="U15" s="48">
        <f t="shared" si="4"/>
        <v>0</v>
      </c>
      <c r="V15" s="48">
        <f t="shared" si="4"/>
        <v>0</v>
      </c>
      <c r="W15" s="48">
        <f t="shared" si="4"/>
        <v>0</v>
      </c>
      <c r="X15" s="48">
        <f t="shared" si="4"/>
        <v>0</v>
      </c>
      <c r="Y15" s="48">
        <f t="shared" si="4"/>
        <v>0</v>
      </c>
      <c r="Z15" s="48">
        <f t="shared" si="4"/>
        <v>0</v>
      </c>
      <c r="AA15" s="48">
        <f t="shared" si="4"/>
        <v>0</v>
      </c>
      <c r="AB15" s="48">
        <f t="shared" si="4"/>
        <v>0</v>
      </c>
      <c r="AC15" s="48">
        <f t="shared" si="4"/>
        <v>0</v>
      </c>
      <c r="AD15" s="48">
        <f t="shared" si="4"/>
        <v>0</v>
      </c>
      <c r="AE15" s="48">
        <f t="shared" si="4"/>
        <v>0</v>
      </c>
      <c r="AF15" s="48">
        <f t="shared" si="4"/>
        <v>0</v>
      </c>
      <c r="AG15" s="49">
        <f t="shared" si="4"/>
        <v>0</v>
      </c>
      <c r="AH15" s="48">
        <f t="shared" si="4"/>
        <v>0</v>
      </c>
      <c r="AI15" s="48">
        <f t="shared" si="4"/>
        <v>0</v>
      </c>
      <c r="AJ15" s="48">
        <f t="shared" si="4"/>
        <v>0</v>
      </c>
      <c r="AK15" s="50"/>
      <c r="AL15" s="50"/>
      <c r="AM15" s="50"/>
      <c r="AN15" s="51"/>
      <c r="AO15" s="52"/>
      <c r="AP15" s="52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5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53"/>
      <c r="BY15" s="53"/>
      <c r="BZ15" s="53"/>
      <c r="CA15" s="53"/>
      <c r="CB15" s="1"/>
      <c r="CC15" s="1"/>
      <c r="CD15" s="54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</row>
    <row r="16" spans="1:121" s="23" customFormat="1" collapsed="1" x14ac:dyDescent="0.3">
      <c r="A16" s="190" t="s">
        <v>51</v>
      </c>
      <c r="B16" s="37">
        <v>3.1855025630235287</v>
      </c>
      <c r="C16" s="38">
        <v>4.3613119999999999</v>
      </c>
      <c r="D16" s="38">
        <v>5.2548755522423596</v>
      </c>
      <c r="E16" s="38">
        <v>5.8039158392465975</v>
      </c>
      <c r="F16" s="38">
        <v>6.24941747</v>
      </c>
      <c r="G16" s="38">
        <v>7.0235972752636497</v>
      </c>
      <c r="H16" s="38">
        <f>'[24]Segment Analysis in THB'!H16</f>
        <v>8.728926665510043</v>
      </c>
      <c r="I16" s="38">
        <f>'[24]Segment Analysis in THB'!I16</f>
        <v>9.1032677084520284</v>
      </c>
      <c r="J16" s="38">
        <f>'[24]Segment Analysis in THB'!J16</f>
        <v>10.419398600419296</v>
      </c>
      <c r="K16" s="38"/>
      <c r="L16" s="39">
        <f>'[24]Segment Analysis in THB'!L16</f>
        <v>12.33950243619735</v>
      </c>
      <c r="M16" s="38">
        <v>1.4233449846048198</v>
      </c>
      <c r="N16" s="38">
        <v>1.445737068888586</v>
      </c>
      <c r="O16" s="38">
        <v>1.4709999588757243</v>
      </c>
      <c r="P16" s="38">
        <v>1.4638338268774662</v>
      </c>
      <c r="Q16" s="38">
        <v>1.5054495400000001</v>
      </c>
      <c r="R16" s="38">
        <v>1.58684508</v>
      </c>
      <c r="S16" s="38">
        <v>1.6325157000000001</v>
      </c>
      <c r="T16" s="38">
        <v>1.5246071499999998</v>
      </c>
      <c r="U16" s="38">
        <v>1.6267209389142077</v>
      </c>
      <c r="V16" s="38">
        <v>1.8145852072488728</v>
      </c>
      <c r="W16" s="38">
        <v>1.8015288626199988</v>
      </c>
      <c r="X16" s="38">
        <v>1.7807622664805691</v>
      </c>
      <c r="Y16" s="38">
        <v>1.7647709200019872</v>
      </c>
      <c r="Z16" s="38">
        <f>'[24]Segment Analysis in THB'!Z16</f>
        <v>2.3193589555325862</v>
      </c>
      <c r="AA16" s="38">
        <v>2.3795751199698389</v>
      </c>
      <c r="AB16" s="38">
        <f>'[24]Segment Analysis in THB'!AB16</f>
        <v>2.2652216700056336</v>
      </c>
      <c r="AC16" s="38">
        <f>'[24]Segment Analysis in THB'!AC16</f>
        <v>2.1881375496729887</v>
      </c>
      <c r="AD16" s="38">
        <f>'[24]Segment Analysis in THB'!AD16</f>
        <v>2.2228976203174389</v>
      </c>
      <c r="AE16" s="38">
        <f>'[24]Segment Analysis in THB'!AE16</f>
        <v>2.3866285300104808</v>
      </c>
      <c r="AF16" s="38">
        <f>'[24]Historical Financials in THB'!AG6</f>
        <v>2.3056040084511196</v>
      </c>
      <c r="AG16" s="37">
        <f>'[24]Segment Analysis in THB'!AG16</f>
        <v>2.325123570352289</v>
      </c>
      <c r="AH16" s="38">
        <f>'[24]Segment Analysis in THB'!AH16</f>
        <v>2.5462493404533282</v>
      </c>
      <c r="AI16" s="38">
        <f>'[24]Segment Analysis in THB'!AI16</f>
        <v>2.7299829088126062</v>
      </c>
      <c r="AJ16" s="38">
        <f>'[24]Segment Analysis in THB'!AJ16</f>
        <v>2.8180427808010728</v>
      </c>
      <c r="AK16" s="56">
        <f>'[24]Segment Analysis in THB'!AK16</f>
        <v>2.9662154634429303</v>
      </c>
      <c r="AL16" s="56">
        <f>'[24]Segment Analysis in THB'!AL16</f>
        <v>3.1478780257755492</v>
      </c>
      <c r="AM16" s="56">
        <f>'[24]Segment Analysis in THB'!AM16</f>
        <v>3.3450166773252423</v>
      </c>
      <c r="AN16" s="39">
        <f>'[24]Segment Analysis in THB'!AN16</f>
        <v>2.8803922696536279</v>
      </c>
      <c r="AO16" s="38"/>
      <c r="AP16" s="38"/>
      <c r="AQ16" s="26"/>
      <c r="AR16" s="26"/>
      <c r="AS16" s="26"/>
      <c r="AT16" s="26"/>
      <c r="AU16" s="26"/>
      <c r="AV16" s="26"/>
      <c r="AW16" s="26"/>
      <c r="AX16" s="26"/>
      <c r="AY16" s="26"/>
      <c r="AZ16" s="57"/>
      <c r="BA16" s="25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58"/>
      <c r="CC16" s="58"/>
      <c r="CD16" s="4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</row>
    <row r="17" spans="1:121" s="23" customFormat="1" x14ac:dyDescent="0.3">
      <c r="A17" s="29" t="s">
        <v>20</v>
      </c>
      <c r="B17" s="37">
        <v>1.3067274311385284</v>
      </c>
      <c r="C17" s="38">
        <v>2.3221280000000002</v>
      </c>
      <c r="D17" s="38">
        <v>2.5550665591601005</v>
      </c>
      <c r="E17" s="38">
        <v>2.8969894199999997</v>
      </c>
      <c r="F17" s="38">
        <v>3.0975576999999999</v>
      </c>
      <c r="G17" s="38">
        <v>3.4135763212479397</v>
      </c>
      <c r="H17" s="38">
        <f>'[24]Segment Analysis in THB'!H17</f>
        <v>3.7990538276500643</v>
      </c>
      <c r="I17" s="38">
        <f>'[24]Segment Analysis in THB'!I17</f>
        <v>3.7336394193532914</v>
      </c>
      <c r="J17" s="38">
        <f>'[24]Segment Analysis in THB'!J17</f>
        <v>4.2661662418739343</v>
      </c>
      <c r="K17" s="38"/>
      <c r="L17" s="39">
        <f>'[24]Segment Analysis in THB'!L17</f>
        <v>5.4678239498830292</v>
      </c>
      <c r="M17" s="38">
        <v>0.71152800074072164</v>
      </c>
      <c r="N17" s="38">
        <v>0.76532773666297471</v>
      </c>
      <c r="O17" s="38">
        <v>0.73665707770319144</v>
      </c>
      <c r="P17" s="38">
        <v>0.68347660489311224</v>
      </c>
      <c r="Q17" s="38">
        <v>0.74577512000000001</v>
      </c>
      <c r="R17" s="38">
        <v>0.78311755000000005</v>
      </c>
      <c r="S17" s="38">
        <v>0.80697743999999993</v>
      </c>
      <c r="T17" s="38">
        <v>0.76168758999999997</v>
      </c>
      <c r="U17" s="38">
        <v>0.79258818312648271</v>
      </c>
      <c r="V17" s="38">
        <v>0.88356465373400994</v>
      </c>
      <c r="W17" s="38">
        <v>0.87562451937526775</v>
      </c>
      <c r="X17" s="38">
        <v>0.86179896501217901</v>
      </c>
      <c r="Y17" s="38">
        <v>0.90334796000033335</v>
      </c>
      <c r="Z17" s="38">
        <f>'[24]Segment Analysis in THB'!Z17</f>
        <v>0.9870720176590746</v>
      </c>
      <c r="AA17" s="38">
        <v>0.98710848999482281</v>
      </c>
      <c r="AB17" s="38">
        <f>'[24]Segment Analysis in THB'!AB17</f>
        <v>0.92152535999583385</v>
      </c>
      <c r="AC17" s="38">
        <f>'[24]Segment Analysis in THB'!AC17</f>
        <v>0.87937216997981882</v>
      </c>
      <c r="AD17" s="38">
        <f>'[24]Segment Analysis in THB'!AD17</f>
        <v>0.94884602001121798</v>
      </c>
      <c r="AE17" s="38">
        <f>'[24]Segment Analysis in THB'!AE17</f>
        <v>0.98910282001138161</v>
      </c>
      <c r="AF17" s="38">
        <f>I17-AC17-AD17-AE17</f>
        <v>0.91631840935087294</v>
      </c>
      <c r="AG17" s="37">
        <f>'[24]Segment Analysis in THB'!AG17</f>
        <v>0.94651698273525509</v>
      </c>
      <c r="AH17" s="38">
        <f>'[24]Segment Analysis in THB'!AH17</f>
        <v>1.0663749708161003</v>
      </c>
      <c r="AI17" s="38">
        <f>'[24]Segment Analysis in THB'!AI17</f>
        <v>1.161409046644613</v>
      </c>
      <c r="AJ17" s="38">
        <f>'[24]Segment Analysis in THB'!AJ17</f>
        <v>1.0918652416779651</v>
      </c>
      <c r="AK17" s="56">
        <f>'[24]Segment Analysis in THB'!AK17</f>
        <v>1.3369440641253025</v>
      </c>
      <c r="AL17" s="56">
        <f>'[24]Segment Analysis in THB'!AL17</f>
        <v>1.3295633931098134</v>
      </c>
      <c r="AM17" s="56">
        <f>'[24]Segment Analysis in THB'!AM17</f>
        <v>1.499078441495955</v>
      </c>
      <c r="AN17" s="40">
        <f>'[24]Segment Analysis in THB'!AN17</f>
        <v>1.3022380511519582</v>
      </c>
      <c r="AO17" s="42"/>
      <c r="AP17" s="42"/>
      <c r="AQ17" s="26"/>
      <c r="AR17" s="26"/>
      <c r="AS17" s="26"/>
      <c r="AT17" s="26"/>
      <c r="AU17" s="26"/>
      <c r="AV17" s="26"/>
      <c r="AW17" s="26"/>
      <c r="AX17" s="26"/>
      <c r="AY17" s="26"/>
      <c r="AZ17" s="59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58"/>
      <c r="CC17" s="58"/>
      <c r="CD17" s="43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s="23" customFormat="1" x14ac:dyDescent="0.3">
      <c r="A18" s="29" t="s">
        <v>21</v>
      </c>
      <c r="B18" s="37">
        <v>0.28399793700000003</v>
      </c>
      <c r="C18" s="38">
        <v>0.41836099999999998</v>
      </c>
      <c r="D18" s="38">
        <v>0.78258414616225891</v>
      </c>
      <c r="E18" s="38">
        <v>0.90945744924659655</v>
      </c>
      <c r="F18" s="38">
        <v>1.1478224300000002</v>
      </c>
      <c r="G18" s="38">
        <v>1.314935672855754</v>
      </c>
      <c r="H18" s="38">
        <f>'[24]Segment Analysis in THB'!H18</f>
        <v>1.3844121467470429</v>
      </c>
      <c r="I18" s="38">
        <f>'[24]Segment Analysis in THB'!I18</f>
        <v>1.3698394799987377</v>
      </c>
      <c r="J18" s="38">
        <f>'[24]Segment Analysis in THB'!J18</f>
        <v>1.5450149453316722</v>
      </c>
      <c r="K18" s="38"/>
      <c r="L18" s="39">
        <f>'[24]Segment Analysis in THB'!L18</f>
        <v>1.8187817261308341</v>
      </c>
      <c r="M18" s="38">
        <v>0.21218469386409841</v>
      </c>
      <c r="N18" s="38">
        <v>0.22468348722561141</v>
      </c>
      <c r="O18" s="38">
        <v>0.21469619617253285</v>
      </c>
      <c r="P18" s="38">
        <v>0.25789307198435396</v>
      </c>
      <c r="Q18" s="38">
        <v>0.25080775</v>
      </c>
      <c r="R18" s="38">
        <v>0.29720855000000002</v>
      </c>
      <c r="S18" s="38">
        <v>0.28916712</v>
      </c>
      <c r="T18" s="38">
        <v>0.31063900999999999</v>
      </c>
      <c r="U18" s="38">
        <v>0.29893296616864234</v>
      </c>
      <c r="V18" s="38">
        <v>0.34626853558878951</v>
      </c>
      <c r="W18" s="38">
        <v>0.33166650375002094</v>
      </c>
      <c r="X18" s="38">
        <v>0.33806766734830124</v>
      </c>
      <c r="Y18" s="38">
        <v>0.34233904000454285</v>
      </c>
      <c r="Z18" s="38">
        <f>'[24]Segment Analysis in THB'!Z18</f>
        <v>0.3446118167451126</v>
      </c>
      <c r="AA18" s="38">
        <v>0.35205856999748592</v>
      </c>
      <c r="AB18" s="38">
        <f>'[24]Segment Analysis in THB'!AB18</f>
        <v>0.34540271999990174</v>
      </c>
      <c r="AC18" s="38">
        <f>'[24]Segment Analysis in THB'!AC18</f>
        <v>0.34196555962856962</v>
      </c>
      <c r="AD18" s="38">
        <f>'[24]Segment Analysis in THB'!AD18</f>
        <v>0.3479446303707141</v>
      </c>
      <c r="AE18" s="38">
        <f>'[24]Segment Analysis in THB'!AE18</f>
        <v>0.32639297999985739</v>
      </c>
      <c r="AF18" s="38">
        <f>I18-AC18-AD18-AE18</f>
        <v>0.35353630999959662</v>
      </c>
      <c r="AG18" s="37">
        <f>'[24]Segment Analysis in THB'!AG18</f>
        <v>0.36255086685135535</v>
      </c>
      <c r="AH18" s="38">
        <f>'[24]Segment Analysis in THB'!AH18</f>
        <v>0.37661833049290505</v>
      </c>
      <c r="AI18" s="38">
        <f>'[24]Segment Analysis in THB'!AI18</f>
        <v>0.40784544945965207</v>
      </c>
      <c r="AJ18" s="38">
        <f>'[24]Segment Analysis in THB'!AJ18</f>
        <v>0.39800029852775987</v>
      </c>
      <c r="AK18" s="56">
        <f>'[24]Segment Analysis in THB'!AK18</f>
        <v>0.41277869926311228</v>
      </c>
      <c r="AL18" s="56">
        <f>'[24]Segment Analysis in THB'!AL18</f>
        <v>0.44951273414180698</v>
      </c>
      <c r="AM18" s="56">
        <f>'[24]Segment Analysis in THB'!AM18</f>
        <v>0.53671421045765466</v>
      </c>
      <c r="AN18" s="40">
        <f>'[24]Segment Analysis in THB'!AN18</f>
        <v>0.41977608226826035</v>
      </c>
      <c r="AO18" s="38"/>
      <c r="AP18" s="38"/>
      <c r="AQ18" s="26"/>
      <c r="AR18" s="26"/>
      <c r="AS18" s="26"/>
      <c r="AT18" s="26"/>
      <c r="AU18" s="26"/>
      <c r="AV18" s="26"/>
      <c r="AW18" s="26"/>
      <c r="AX18" s="26"/>
      <c r="AY18" s="26"/>
      <c r="AZ18" s="60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58"/>
      <c r="CC18" s="58"/>
      <c r="CD18" s="4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</row>
    <row r="19" spans="1:121" s="23" customFormat="1" x14ac:dyDescent="0.3">
      <c r="A19" s="29" t="s">
        <v>22</v>
      </c>
      <c r="B19" s="37">
        <v>0.33706825000000001</v>
      </c>
      <c r="C19" s="38">
        <v>0.36259000000000002</v>
      </c>
      <c r="D19" s="38">
        <v>0.71542150799999993</v>
      </c>
      <c r="E19" s="38">
        <v>0.73994683999999988</v>
      </c>
      <c r="F19" s="38">
        <v>0.88934566000000015</v>
      </c>
      <c r="G19" s="38">
        <v>1.1576829811599547</v>
      </c>
      <c r="H19" s="38">
        <f>'[24]Segment Analysis in THB'!H19</f>
        <v>2.376142205862938</v>
      </c>
      <c r="I19" s="38">
        <f>'[24]Segment Analysis in THB'!I19</f>
        <v>2.7957152644800005</v>
      </c>
      <c r="J19" s="38">
        <f>'[24]Segment Analysis in THB'!J19</f>
        <v>3.2502375793936911</v>
      </c>
      <c r="K19" s="38"/>
      <c r="L19" s="39">
        <f>'[24]Segment Analysis in THB'!L19</f>
        <v>3.4358204301834872</v>
      </c>
      <c r="M19" s="38">
        <v>0.18956373999999998</v>
      </c>
      <c r="N19" s="38">
        <v>0.14852106000000007</v>
      </c>
      <c r="O19" s="38">
        <v>0.19144996000000003</v>
      </c>
      <c r="P19" s="38">
        <v>0.21041208000000003</v>
      </c>
      <c r="Q19" s="38">
        <v>0.22638052999999997</v>
      </c>
      <c r="R19" s="38">
        <v>0.21990390999999998</v>
      </c>
      <c r="S19" s="38">
        <v>0.23910105000000004</v>
      </c>
      <c r="T19" s="38">
        <v>0.20396017000000005</v>
      </c>
      <c r="U19" s="38">
        <v>0.23330866761908273</v>
      </c>
      <c r="V19" s="38">
        <v>0.28528426992607325</v>
      </c>
      <c r="W19" s="38">
        <v>0.32717707949471009</v>
      </c>
      <c r="X19" s="38">
        <v>0.31191296412008895</v>
      </c>
      <c r="Y19" s="38">
        <v>0.23682830999711096</v>
      </c>
      <c r="Z19" s="38">
        <f>'[24]Segment Analysis in THB'!Z19</f>
        <v>0.67730041812839892</v>
      </c>
      <c r="AA19" s="38">
        <v>0.73532115097752992</v>
      </c>
      <c r="AB19" s="38">
        <f>'[24]Segment Analysis in THB'!AB19</f>
        <v>0.72669232675989814</v>
      </c>
      <c r="AC19" s="38">
        <f>'[24]Segment Analysis in THB'!AC19</f>
        <v>0.68703369606459985</v>
      </c>
      <c r="AD19" s="38">
        <f>'[24]Segment Analysis in THB'!AD19</f>
        <v>0.61916596460550699</v>
      </c>
      <c r="AE19" s="38">
        <f>'[24]Segment Analysis in THB'!AE19</f>
        <v>0.76606334470924187</v>
      </c>
      <c r="AF19" s="38">
        <f>I19-AC19-AD19-AE19</f>
        <v>0.72345225910065192</v>
      </c>
      <c r="AG19" s="37">
        <f>'[24]Segment Analysis in THB'!AG19</f>
        <v>0.71718943614567809</v>
      </c>
      <c r="AH19" s="38">
        <f>'[24]Segment Analysis in THB'!AH19</f>
        <v>0.77522690914432302</v>
      </c>
      <c r="AI19" s="38">
        <f>'[24]Segment Analysis in THB'!AI19</f>
        <v>0.86206376270834117</v>
      </c>
      <c r="AJ19" s="38">
        <f>'[24]Segment Analysis in THB'!AJ19</f>
        <v>0.89575747139534778</v>
      </c>
      <c r="AK19" s="56">
        <f>'[24]Segment Analysis in THB'!AK19</f>
        <v>0.79657922005451587</v>
      </c>
      <c r="AL19" s="56">
        <f>'[24]Segment Analysis in THB'!AL19</f>
        <v>0.95203232852392805</v>
      </c>
      <c r="AM19" s="56">
        <f>'[24]Segment Analysis in THB'!AM19</f>
        <v>0.84583077537163343</v>
      </c>
      <c r="AN19" s="40">
        <f>'[24]Segment Analysis in THB'!AN19</f>
        <v>0.84137810623340981</v>
      </c>
      <c r="AO19" s="38"/>
      <c r="AP19" s="38"/>
      <c r="AQ19" s="26"/>
      <c r="AR19" s="26"/>
      <c r="AS19" s="26"/>
      <c r="AT19" s="26"/>
      <c r="AU19" s="26"/>
      <c r="AV19" s="26"/>
      <c r="AW19" s="26"/>
      <c r="AX19" s="26"/>
      <c r="AY19" s="26"/>
      <c r="AZ19" s="60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58"/>
      <c r="CC19" s="58"/>
      <c r="CD19" s="4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</row>
    <row r="20" spans="1:121" s="23" customFormat="1" x14ac:dyDescent="0.3">
      <c r="A20" s="29" t="s">
        <v>23</v>
      </c>
      <c r="B20" s="37">
        <v>1.2577089448850001</v>
      </c>
      <c r="C20" s="38">
        <v>1.2582329999999999</v>
      </c>
      <c r="D20" s="38">
        <v>1.20180333892</v>
      </c>
      <c r="E20" s="38">
        <v>1.2575221299999999</v>
      </c>
      <c r="F20" s="38">
        <v>1.1146916800000002</v>
      </c>
      <c r="G20" s="38">
        <v>1.1374022999999998</v>
      </c>
      <c r="H20" s="42">
        <f>'[24]Segment Analysis in THB'!H20</f>
        <v>1.1693184852499998</v>
      </c>
      <c r="I20" s="42">
        <f>'[24]Segment Analysis in THB'!I20</f>
        <v>1.2040735446200002</v>
      </c>
      <c r="J20" s="42">
        <f>'[24]Segment Analysis in THB'!J20</f>
        <v>1.3579798338199998</v>
      </c>
      <c r="K20" s="42"/>
      <c r="L20" s="39">
        <f>'[24]Segment Analysis in THB'!L20</f>
        <v>1.6170763300000002</v>
      </c>
      <c r="M20" s="42">
        <v>0.31006855</v>
      </c>
      <c r="N20" s="42">
        <v>0.30720478500000004</v>
      </c>
      <c r="O20" s="42">
        <v>0.32819672500000002</v>
      </c>
      <c r="P20" s="42">
        <v>0.3120520699999999</v>
      </c>
      <c r="Q20" s="42">
        <v>0.28248614</v>
      </c>
      <c r="R20" s="42">
        <v>0.28661507000000003</v>
      </c>
      <c r="S20" s="42">
        <v>0.29727008999999999</v>
      </c>
      <c r="T20" s="42">
        <v>0.24832038000000001</v>
      </c>
      <c r="U20" s="42">
        <v>0.30189112199999996</v>
      </c>
      <c r="V20" s="42">
        <v>0.29946774800000003</v>
      </c>
      <c r="W20" s="42">
        <v>0.26706076000000001</v>
      </c>
      <c r="X20" s="42">
        <v>0.26898266999999992</v>
      </c>
      <c r="Y20" s="42">
        <v>0.28225560999999999</v>
      </c>
      <c r="Z20" s="42">
        <f>'[24]Segment Analysis in THB'!Z20</f>
        <v>0.31037470300000003</v>
      </c>
      <c r="AA20" s="42">
        <v>0.30508690899999996</v>
      </c>
      <c r="AB20" s="42">
        <f>'[24]Segment Analysis in THB'!AB20</f>
        <v>0.27160126325</v>
      </c>
      <c r="AC20" s="42">
        <f>'[24]Segment Analysis in THB'!AC20</f>
        <v>0.27976612399999995</v>
      </c>
      <c r="AD20" s="42">
        <f>'[24]Segment Analysis in THB'!AD20</f>
        <v>0.30694100533000007</v>
      </c>
      <c r="AE20" s="42">
        <f>'[24]Segment Analysis in THB'!AE20</f>
        <v>0.30506938528999999</v>
      </c>
      <c r="AF20" s="42">
        <f>I20-AC20-AD20-AE20</f>
        <v>0.31229703000000003</v>
      </c>
      <c r="AG20" s="61">
        <f>'[24]Segment Analysis in THB'!AG20</f>
        <v>0.29886628462000003</v>
      </c>
      <c r="AH20" s="42">
        <f>'[24]Segment Analysis in THB'!AH20</f>
        <v>0.32802913</v>
      </c>
      <c r="AI20" s="42">
        <f>'[24]Segment Analysis in THB'!AI20</f>
        <v>0.29866465000000003</v>
      </c>
      <c r="AJ20" s="42">
        <f>'[24]Segment Analysis in THB'!AJ20</f>
        <v>0.43241976919999997</v>
      </c>
      <c r="AK20" s="56">
        <f>'[24]Segment Analysis in THB'!AK20</f>
        <v>0.41991348000000006</v>
      </c>
      <c r="AL20" s="56">
        <f>'[24]Segment Analysis in THB'!AL20</f>
        <v>0.41676957000000009</v>
      </c>
      <c r="AM20" s="56">
        <f>'[24]Segment Analysis in THB'!AM20</f>
        <v>0.46339324999999987</v>
      </c>
      <c r="AN20" s="40">
        <f>'[24]Segment Analysis in THB'!AN20</f>
        <v>0.31700002999999999</v>
      </c>
      <c r="AO20" s="38"/>
      <c r="AP20" s="38"/>
      <c r="AQ20" s="26"/>
      <c r="AR20" s="26"/>
      <c r="AS20" s="26"/>
      <c r="AT20" s="26"/>
      <c r="AU20" s="26"/>
      <c r="AV20" s="26"/>
      <c r="AW20" s="26"/>
      <c r="AX20" s="26"/>
      <c r="AY20" s="26"/>
      <c r="AZ20" s="60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58"/>
      <c r="CC20" s="58"/>
      <c r="CD20" s="4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</row>
    <row r="21" spans="1:121" s="65" customFormat="1" x14ac:dyDescent="0.3">
      <c r="A21" s="62"/>
      <c r="B21" s="45">
        <f>B16-SUM(B17:B20)</f>
        <v>0</v>
      </c>
      <c r="C21" s="46">
        <f>C16-SUM(C17:C20)</f>
        <v>0</v>
      </c>
      <c r="D21" s="46">
        <f>D16-SUM(D17:D20)</f>
        <v>0</v>
      </c>
      <c r="E21" s="46">
        <f t="shared" ref="E21:J21" si="6">E16-SUM(E17:E20)</f>
        <v>0</v>
      </c>
      <c r="F21" s="46">
        <f t="shared" si="6"/>
        <v>0</v>
      </c>
      <c r="G21" s="46">
        <f t="shared" si="6"/>
        <v>0</v>
      </c>
      <c r="H21" s="46">
        <f t="shared" si="6"/>
        <v>0</v>
      </c>
      <c r="I21" s="46">
        <f t="shared" si="6"/>
        <v>0</v>
      </c>
      <c r="J21" s="46">
        <f t="shared" si="6"/>
        <v>0</v>
      </c>
      <c r="K21" s="46"/>
      <c r="L21" s="47">
        <f t="shared" ref="L21:AM21" si="7">L16-SUM(L17:L20)</f>
        <v>0</v>
      </c>
      <c r="M21" s="46">
        <f t="shared" si="7"/>
        <v>0</v>
      </c>
      <c r="N21" s="46">
        <f t="shared" si="7"/>
        <v>0</v>
      </c>
      <c r="O21" s="46">
        <f t="shared" si="7"/>
        <v>0</v>
      </c>
      <c r="P21" s="46">
        <f t="shared" si="7"/>
        <v>0</v>
      </c>
      <c r="Q21" s="46">
        <f t="shared" si="7"/>
        <v>0</v>
      </c>
      <c r="R21" s="46">
        <f t="shared" si="7"/>
        <v>0</v>
      </c>
      <c r="S21" s="46">
        <f t="shared" si="7"/>
        <v>0</v>
      </c>
      <c r="T21" s="46">
        <f t="shared" si="7"/>
        <v>0</v>
      </c>
      <c r="U21" s="46">
        <f t="shared" si="7"/>
        <v>0</v>
      </c>
      <c r="V21" s="46">
        <f t="shared" si="7"/>
        <v>0</v>
      </c>
      <c r="W21" s="46">
        <f t="shared" si="7"/>
        <v>0</v>
      </c>
      <c r="X21" s="46">
        <f t="shared" si="7"/>
        <v>0</v>
      </c>
      <c r="Y21" s="46">
        <f t="shared" si="7"/>
        <v>0</v>
      </c>
      <c r="Z21" s="46">
        <f t="shared" si="7"/>
        <v>0</v>
      </c>
      <c r="AA21" s="46">
        <f t="shared" si="7"/>
        <v>0</v>
      </c>
      <c r="AB21" s="46">
        <f t="shared" si="7"/>
        <v>0</v>
      </c>
      <c r="AC21" s="46">
        <f t="shared" si="7"/>
        <v>0</v>
      </c>
      <c r="AD21" s="46">
        <f t="shared" si="7"/>
        <v>0</v>
      </c>
      <c r="AE21" s="46">
        <f t="shared" si="7"/>
        <v>0</v>
      </c>
      <c r="AF21" s="46">
        <f t="shared" si="7"/>
        <v>0</v>
      </c>
      <c r="AG21" s="45">
        <f t="shared" si="7"/>
        <v>0</v>
      </c>
      <c r="AH21" s="46">
        <f t="shared" si="7"/>
        <v>0</v>
      </c>
      <c r="AI21" s="46">
        <f t="shared" si="7"/>
        <v>0</v>
      </c>
      <c r="AJ21" s="46">
        <f t="shared" si="7"/>
        <v>0</v>
      </c>
      <c r="AK21" s="46">
        <f t="shared" si="7"/>
        <v>0</v>
      </c>
      <c r="AL21" s="46">
        <f t="shared" si="7"/>
        <v>0</v>
      </c>
      <c r="AM21" s="46">
        <f t="shared" si="7"/>
        <v>0</v>
      </c>
      <c r="AN21" s="47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63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58"/>
      <c r="CC21" s="58"/>
      <c r="CD21" s="64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</row>
    <row r="22" spans="1:121" s="23" customFormat="1" x14ac:dyDescent="0.3">
      <c r="A22" s="190" t="s">
        <v>52</v>
      </c>
      <c r="B22" s="66">
        <f t="shared" ref="B22:J26" si="8">B28/B16</f>
        <v>124.76174296992279</v>
      </c>
      <c r="C22" s="20">
        <f t="shared" si="8"/>
        <v>127.01538402330497</v>
      </c>
      <c r="D22" s="20">
        <f t="shared" si="8"/>
        <v>87.788838549383172</v>
      </c>
      <c r="E22" s="20">
        <f t="shared" si="8"/>
        <v>82.326715529181712</v>
      </c>
      <c r="F22" s="20">
        <f t="shared" si="8"/>
        <v>90.933702140461179</v>
      </c>
      <c r="G22" s="67">
        <f t="shared" si="8"/>
        <v>91.181396547553945</v>
      </c>
      <c r="H22" s="67">
        <f t="shared" si="8"/>
        <v>88.837680038554495</v>
      </c>
      <c r="I22" s="67">
        <f t="shared" si="8"/>
        <v>110.3169891515381</v>
      </c>
      <c r="J22" s="67">
        <f t="shared" si="8"/>
        <v>138.3385808252454</v>
      </c>
      <c r="K22" s="67"/>
      <c r="L22" s="68">
        <f t="shared" ref="L22:AI26" si="9">L28/L16</f>
        <v>92.937297218015573</v>
      </c>
      <c r="M22" s="67">
        <f t="shared" si="9"/>
        <v>64.325436227541928</v>
      </c>
      <c r="N22" s="67">
        <f t="shared" si="9"/>
        <v>91.963781116934996</v>
      </c>
      <c r="O22" s="67">
        <f t="shared" si="9"/>
        <v>86.546088244095628</v>
      </c>
      <c r="P22" s="67">
        <f t="shared" si="9"/>
        <v>86.072134212741545</v>
      </c>
      <c r="Q22" s="67">
        <f t="shared" si="9"/>
        <v>92.820602816529117</v>
      </c>
      <c r="R22" s="67">
        <f t="shared" si="9"/>
        <v>96.418928311856618</v>
      </c>
      <c r="S22" s="67">
        <f t="shared" si="9"/>
        <v>83.131032547183935</v>
      </c>
      <c r="T22" s="67">
        <f t="shared" si="9"/>
        <v>91.716292393536605</v>
      </c>
      <c r="U22" s="67">
        <f t="shared" si="9"/>
        <v>89.649831637265081</v>
      </c>
      <c r="V22" s="67">
        <f t="shared" si="9"/>
        <v>103.12425288881353</v>
      </c>
      <c r="W22" s="67">
        <f t="shared" si="9"/>
        <v>92.823933390307559</v>
      </c>
      <c r="X22" s="67">
        <f t="shared" si="9"/>
        <v>78.749091749133655</v>
      </c>
      <c r="Y22" s="67">
        <f t="shared" si="9"/>
        <v>76.366059661398708</v>
      </c>
      <c r="Z22" s="67">
        <f t="shared" si="9"/>
        <v>94.463677442157291</v>
      </c>
      <c r="AA22" s="67">
        <f t="shared" si="9"/>
        <v>91.05480632073251</v>
      </c>
      <c r="AB22" s="67">
        <f t="shared" si="9"/>
        <v>90.4644643020779</v>
      </c>
      <c r="AC22" s="67">
        <f t="shared" si="9"/>
        <v>99.996777147433136</v>
      </c>
      <c r="AD22" s="67">
        <f t="shared" si="9"/>
        <v>107.29577895848711</v>
      </c>
      <c r="AE22" s="67">
        <f t="shared" si="9"/>
        <v>122.03390006915461</v>
      </c>
      <c r="AF22" s="67">
        <f t="shared" si="9"/>
        <v>110.89556659628376</v>
      </c>
      <c r="AG22" s="69">
        <f t="shared" si="9"/>
        <v>140.30362565143679</v>
      </c>
      <c r="AH22" s="67">
        <f t="shared" si="9"/>
        <v>152.55251977889105</v>
      </c>
      <c r="AI22" s="67">
        <f t="shared" si="9"/>
        <v>149.79672782911891</v>
      </c>
      <c r="AJ22" s="67">
        <f>AJ28/AJ16</f>
        <v>112.77411789154273</v>
      </c>
      <c r="AK22" s="67">
        <f t="shared" ref="AK22:AN26" si="10">AK28/AK16</f>
        <v>102.38564464101363</v>
      </c>
      <c r="AL22" s="67">
        <f t="shared" si="10"/>
        <v>114.8096486722972</v>
      </c>
      <c r="AM22" s="67">
        <f t="shared" si="10"/>
        <v>84.033603158520194</v>
      </c>
      <c r="AN22" s="68">
        <f t="shared" si="10"/>
        <v>69.643835124545461</v>
      </c>
      <c r="AO22" s="20"/>
      <c r="AP22" s="20"/>
      <c r="AQ22" s="26"/>
      <c r="AR22" s="26"/>
      <c r="AS22" s="26"/>
      <c r="AT22" s="26"/>
      <c r="AU22" s="26"/>
      <c r="AV22" s="26"/>
      <c r="AW22" s="26"/>
      <c r="AX22" s="26"/>
      <c r="AY22" s="26"/>
      <c r="AZ22" s="70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58"/>
      <c r="CC22" s="58"/>
      <c r="CD22" s="22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</row>
    <row r="23" spans="1:121" s="23" customFormat="1" x14ac:dyDescent="0.3">
      <c r="A23" s="29" t="s">
        <v>20</v>
      </c>
      <c r="B23" s="66">
        <f t="shared" si="8"/>
        <v>100.56319027633357</v>
      </c>
      <c r="C23" s="20">
        <f t="shared" si="8"/>
        <v>124.18235733258835</v>
      </c>
      <c r="D23" s="20">
        <f t="shared" si="8"/>
        <v>83.688366073463641</v>
      </c>
      <c r="E23" s="20">
        <f t="shared" si="8"/>
        <v>81.568441719200663</v>
      </c>
      <c r="F23" s="20">
        <f t="shared" si="8"/>
        <v>84.526222971533613</v>
      </c>
      <c r="G23" s="67">
        <f t="shared" si="8"/>
        <v>72.431198718103474</v>
      </c>
      <c r="H23" s="67">
        <f t="shared" si="8"/>
        <v>75.36336216166022</v>
      </c>
      <c r="I23" s="67">
        <f t="shared" si="8"/>
        <v>79.410563191624902</v>
      </c>
      <c r="J23" s="67">
        <f t="shared" si="8"/>
        <v>137.74193248248477</v>
      </c>
      <c r="K23" s="67"/>
      <c r="L23" s="68">
        <f t="shared" si="9"/>
        <v>102.9857577374226</v>
      </c>
      <c r="M23" s="67">
        <f t="shared" si="9"/>
        <v>72.297925849499748</v>
      </c>
      <c r="N23" s="67">
        <f t="shared" si="9"/>
        <v>103.31627586098944</v>
      </c>
      <c r="O23" s="67">
        <f t="shared" si="9"/>
        <v>86.485679032796455</v>
      </c>
      <c r="P23" s="67">
        <f t="shared" si="9"/>
        <v>61.567308351368695</v>
      </c>
      <c r="Q23" s="67">
        <f t="shared" si="9"/>
        <v>77.212409228910943</v>
      </c>
      <c r="R23" s="67">
        <f t="shared" si="9"/>
        <v>98.173810564104187</v>
      </c>
      <c r="S23" s="67">
        <f t="shared" si="9"/>
        <v>79.518838847354459</v>
      </c>
      <c r="T23" s="67">
        <f t="shared" si="9"/>
        <v>82.960805559763159</v>
      </c>
      <c r="U23" s="67">
        <f t="shared" si="9"/>
        <v>71.749799071364706</v>
      </c>
      <c r="V23" s="67">
        <f t="shared" si="9"/>
        <v>79.727200377496189</v>
      </c>
      <c r="W23" s="67">
        <f t="shared" si="9"/>
        <v>77.032276820899341</v>
      </c>
      <c r="X23" s="67">
        <f t="shared" si="9"/>
        <v>60.902713447689329</v>
      </c>
      <c r="Y23" s="67">
        <f t="shared" si="9"/>
        <v>72.561354705673025</v>
      </c>
      <c r="Z23" s="67">
        <f t="shared" si="9"/>
        <v>87.836063382306818</v>
      </c>
      <c r="AA23" s="67">
        <f t="shared" si="9"/>
        <v>72.817613223723129</v>
      </c>
      <c r="AB23" s="67">
        <f t="shared" si="9"/>
        <v>67.477158953698023</v>
      </c>
      <c r="AC23" s="67">
        <f t="shared" si="9"/>
        <v>64.549563864540815</v>
      </c>
      <c r="AD23" s="67">
        <f t="shared" si="9"/>
        <v>68.394010435836435</v>
      </c>
      <c r="AE23" s="67">
        <f t="shared" si="9"/>
        <v>85.064999272528127</v>
      </c>
      <c r="AF23" s="67">
        <f t="shared" si="9"/>
        <v>98.9764069057169</v>
      </c>
      <c r="AG23" s="69">
        <f t="shared" si="9"/>
        <v>122.67481094650694</v>
      </c>
      <c r="AH23" s="67">
        <f t="shared" si="9"/>
        <v>168.65413872318675</v>
      </c>
      <c r="AI23" s="67">
        <f t="shared" si="9"/>
        <v>153.9614098102582</v>
      </c>
      <c r="AJ23" s="67">
        <f t="shared" ref="AJ23:AJ26" si="11">AJ29/AJ17</f>
        <v>103.36024976156352</v>
      </c>
      <c r="AK23" s="67">
        <f t="shared" si="10"/>
        <v>108.81330128113301</v>
      </c>
      <c r="AL23" s="67">
        <f t="shared" si="10"/>
        <v>126.79605053888736</v>
      </c>
      <c r="AM23" s="67">
        <f t="shared" si="10"/>
        <v>89.498976135545504</v>
      </c>
      <c r="AN23" s="68">
        <f t="shared" si="10"/>
        <v>88.218373312131277</v>
      </c>
      <c r="AO23" s="20"/>
      <c r="AP23" s="20"/>
      <c r="AQ23" s="26"/>
      <c r="AR23" s="26"/>
      <c r="AS23" s="26"/>
      <c r="AT23" s="26"/>
      <c r="AU23" s="26"/>
      <c r="AV23" s="26"/>
      <c r="AW23" s="26"/>
      <c r="AX23" s="26"/>
      <c r="AY23" s="26"/>
      <c r="AZ23" s="70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58"/>
      <c r="CC23" s="58"/>
      <c r="CD23" s="22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</row>
    <row r="24" spans="1:121" s="23" customFormat="1" x14ac:dyDescent="0.3">
      <c r="A24" s="29" t="s">
        <v>21</v>
      </c>
      <c r="B24" s="66">
        <f t="shared" si="8"/>
        <v>114.40093036298281</v>
      </c>
      <c r="C24" s="20">
        <f t="shared" si="8"/>
        <v>184.10464981035946</v>
      </c>
      <c r="D24" s="20">
        <f t="shared" si="8"/>
        <v>89.56870143254298</v>
      </c>
      <c r="E24" s="20">
        <f t="shared" si="8"/>
        <v>106.14807696079357</v>
      </c>
      <c r="F24" s="20">
        <f t="shared" si="8"/>
        <v>107.84160166174193</v>
      </c>
      <c r="G24" s="67">
        <f t="shared" si="8"/>
        <v>148.41532220657643</v>
      </c>
      <c r="H24" s="67">
        <f t="shared" si="8"/>
        <v>148.3200209704639</v>
      </c>
      <c r="I24" s="67">
        <f t="shared" si="8"/>
        <v>151.97389073545173</v>
      </c>
      <c r="J24" s="67">
        <f t="shared" si="8"/>
        <v>155.26056156277042</v>
      </c>
      <c r="K24" s="67"/>
      <c r="L24" s="68">
        <f t="shared" si="9"/>
        <v>135.15880051161767</v>
      </c>
      <c r="M24" s="67">
        <f t="shared" si="9"/>
        <v>41.621943030805902</v>
      </c>
      <c r="N24" s="67">
        <f t="shared" si="9"/>
        <v>163.38020743556652</v>
      </c>
      <c r="O24" s="67">
        <f t="shared" si="9"/>
        <v>73.14077423374637</v>
      </c>
      <c r="P24" s="67">
        <f t="shared" si="9"/>
        <v>136.85415835423944</v>
      </c>
      <c r="Q24" s="67">
        <f t="shared" si="9"/>
        <v>123.2703610279836</v>
      </c>
      <c r="R24" s="67">
        <f t="shared" si="9"/>
        <v>106.62623785272314</v>
      </c>
      <c r="S24" s="67">
        <f t="shared" si="9"/>
        <v>81.543607083434992</v>
      </c>
      <c r="T24" s="67">
        <f t="shared" si="9"/>
        <v>121.09441123590038</v>
      </c>
      <c r="U24" s="67">
        <f t="shared" si="9"/>
        <v>158.29342980414742</v>
      </c>
      <c r="V24" s="67">
        <f t="shared" si="9"/>
        <v>138.94749687912247</v>
      </c>
      <c r="W24" s="67">
        <f t="shared" si="9"/>
        <v>146.11687424727941</v>
      </c>
      <c r="X24" s="67">
        <f t="shared" si="9"/>
        <v>151.63312831716101</v>
      </c>
      <c r="Y24" s="67">
        <f t="shared" si="9"/>
        <v>156.95095220736431</v>
      </c>
      <c r="Z24" s="67">
        <f t="shared" si="9"/>
        <v>158.93225847123654</v>
      </c>
      <c r="AA24" s="67">
        <f t="shared" si="9"/>
        <v>148.41777583738025</v>
      </c>
      <c r="AB24" s="67">
        <f t="shared" si="9"/>
        <v>129.07806885869027</v>
      </c>
      <c r="AC24" s="67">
        <f t="shared" si="9"/>
        <v>133.29993620442394</v>
      </c>
      <c r="AD24" s="67">
        <f t="shared" si="9"/>
        <v>169.32827647507597</v>
      </c>
      <c r="AE24" s="67">
        <f t="shared" si="9"/>
        <v>154.73442433752689</v>
      </c>
      <c r="AF24" s="67">
        <f t="shared" si="9"/>
        <v>150.40818222711022</v>
      </c>
      <c r="AG24" s="69">
        <f t="shared" si="9"/>
        <v>151.91991299113261</v>
      </c>
      <c r="AH24" s="67">
        <f t="shared" si="9"/>
        <v>152.77704393542498</v>
      </c>
      <c r="AI24" s="67">
        <f t="shared" si="9"/>
        <v>135.51387051558586</v>
      </c>
      <c r="AJ24" s="67">
        <f t="shared" si="11"/>
        <v>180.88891265010503</v>
      </c>
      <c r="AK24" s="67">
        <f t="shared" si="10"/>
        <v>185.63322694546463</v>
      </c>
      <c r="AL24" s="67">
        <f t="shared" si="10"/>
        <v>138.99414052857091</v>
      </c>
      <c r="AM24" s="67">
        <f t="shared" si="10"/>
        <v>109.07387150008852</v>
      </c>
      <c r="AN24" s="68">
        <f t="shared" si="10"/>
        <v>114.77019199133974</v>
      </c>
      <c r="AO24" s="20"/>
      <c r="AP24" s="20"/>
      <c r="AQ24" s="26"/>
      <c r="AR24" s="26"/>
      <c r="AS24" s="26"/>
      <c r="AT24" s="26"/>
      <c r="AU24" s="26"/>
      <c r="AV24" s="26"/>
      <c r="AW24" s="26"/>
      <c r="AX24" s="26"/>
      <c r="AY24" s="26"/>
      <c r="AZ24" s="70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58"/>
      <c r="CC24" s="58"/>
      <c r="CD24" s="22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</row>
    <row r="25" spans="1:121" s="23" customFormat="1" x14ac:dyDescent="0.3">
      <c r="A25" s="29" t="s">
        <v>22</v>
      </c>
      <c r="B25" s="66">
        <f t="shared" si="8"/>
        <v>122.57482368412403</v>
      </c>
      <c r="C25" s="20">
        <f t="shared" si="8"/>
        <v>132.42315288331946</v>
      </c>
      <c r="D25" s="20">
        <f t="shared" si="8"/>
        <v>238.6428908974801</v>
      </c>
      <c r="E25" s="20">
        <f t="shared" si="8"/>
        <v>163.19900879218747</v>
      </c>
      <c r="F25" s="20">
        <f t="shared" si="8"/>
        <v>191.07915653552655</v>
      </c>
      <c r="G25" s="67">
        <f t="shared" si="8"/>
        <v>148.57379034761112</v>
      </c>
      <c r="H25" s="67">
        <f t="shared" si="8"/>
        <v>96.405219795285845</v>
      </c>
      <c r="I25" s="67">
        <f t="shared" si="8"/>
        <v>172.99008326678685</v>
      </c>
      <c r="J25" s="67">
        <f t="shared" si="8"/>
        <v>166.29701159778341</v>
      </c>
      <c r="K25" s="67"/>
      <c r="L25" s="68">
        <f t="shared" si="9"/>
        <v>80.206375954655016</v>
      </c>
      <c r="M25" s="67">
        <f t="shared" si="9"/>
        <v>132.74263418943968</v>
      </c>
      <c r="N25" s="67">
        <f t="shared" si="9"/>
        <v>77.474109805628061</v>
      </c>
      <c r="O25" s="67">
        <f t="shared" si="9"/>
        <v>204.66752689607878</v>
      </c>
      <c r="P25" s="67">
        <f t="shared" si="9"/>
        <v>213.41585475542931</v>
      </c>
      <c r="Q25" s="67">
        <f t="shared" si="9"/>
        <v>213.92477712588655</v>
      </c>
      <c r="R25" s="67">
        <f t="shared" si="9"/>
        <v>198.34228535306642</v>
      </c>
      <c r="S25" s="67">
        <f t="shared" si="9"/>
        <v>176.39585624346751</v>
      </c>
      <c r="T25" s="67">
        <f t="shared" si="9"/>
        <v>175.10446105484192</v>
      </c>
      <c r="U25" s="67">
        <f t="shared" si="9"/>
        <v>186.6353489107305</v>
      </c>
      <c r="V25" s="67">
        <f t="shared" si="9"/>
        <v>199.43845329578022</v>
      </c>
      <c r="W25" s="67">
        <f t="shared" si="9"/>
        <v>125.40524762475992</v>
      </c>
      <c r="X25" s="67">
        <f t="shared" si="9"/>
        <v>97.88412552248009</v>
      </c>
      <c r="Y25" s="67">
        <f t="shared" si="9"/>
        <v>28.836593774428554</v>
      </c>
      <c r="Z25" s="67">
        <f t="shared" si="9"/>
        <v>99.040422501241167</v>
      </c>
      <c r="AA25" s="67">
        <f t="shared" si="9"/>
        <v>98.070976454541196</v>
      </c>
      <c r="AB25" s="67">
        <f t="shared" si="9"/>
        <v>114.28413915686386</v>
      </c>
      <c r="AC25" s="67">
        <f t="shared" si="9"/>
        <v>161.53138650878358</v>
      </c>
      <c r="AD25" s="67">
        <f t="shared" si="9"/>
        <v>177.33244036253751</v>
      </c>
      <c r="AE25" s="67">
        <f t="shared" si="9"/>
        <v>195.06920394594871</v>
      </c>
      <c r="AF25" s="67">
        <f t="shared" si="9"/>
        <v>156.77597401178579</v>
      </c>
      <c r="AG25" s="69">
        <f t="shared" si="9"/>
        <v>206.51279711626398</v>
      </c>
      <c r="AH25" s="67">
        <f t="shared" si="9"/>
        <v>167.88651896239358</v>
      </c>
      <c r="AI25" s="67">
        <f t="shared" si="9"/>
        <v>173.95842535718816</v>
      </c>
      <c r="AJ25" s="67">
        <f t="shared" si="11"/>
        <v>125.34932903204941</v>
      </c>
      <c r="AK25" s="67">
        <f t="shared" si="10"/>
        <v>78.35395553106467</v>
      </c>
      <c r="AL25" s="67">
        <f t="shared" si="10"/>
        <v>108.77223708306376</v>
      </c>
      <c r="AM25" s="67">
        <f t="shared" si="10"/>
        <v>81.946463913810234</v>
      </c>
      <c r="AN25" s="68">
        <f t="shared" si="10"/>
        <v>47.888154921133207</v>
      </c>
      <c r="AO25" s="20"/>
      <c r="AP25" s="20"/>
      <c r="AQ25" s="26"/>
      <c r="AR25" s="26"/>
      <c r="AS25" s="26"/>
      <c r="AT25" s="26"/>
      <c r="AU25" s="26"/>
      <c r="AV25" s="26"/>
      <c r="AW25" s="26"/>
      <c r="AX25" s="26"/>
      <c r="AY25" s="26"/>
      <c r="AZ25" s="70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58"/>
      <c r="CC25" s="58"/>
      <c r="CD25" s="22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</row>
    <row r="26" spans="1:121" s="23" customFormat="1" x14ac:dyDescent="0.3">
      <c r="A26" s="29" t="s">
        <v>23</v>
      </c>
      <c r="B26" s="66">
        <f t="shared" si="8"/>
        <v>153.53134341316402</v>
      </c>
      <c r="C26" s="20">
        <f t="shared" si="8"/>
        <v>117.52477858538266</v>
      </c>
      <c r="D26" s="20">
        <f t="shared" si="8"/>
        <v>2.0051361781936028</v>
      </c>
      <c r="E26" s="20">
        <f t="shared" si="8"/>
        <v>20.182466311665966</v>
      </c>
      <c r="F26" s="20">
        <f t="shared" si="8"/>
        <v>16.889507461337296</v>
      </c>
      <c r="G26" s="67">
        <f t="shared" si="8"/>
        <v>21.633374495875682</v>
      </c>
      <c r="H26" s="67">
        <f t="shared" si="8"/>
        <v>35.854321788991456</v>
      </c>
      <c r="I26" s="67">
        <f t="shared" si="8"/>
        <v>14.668394354881134</v>
      </c>
      <c r="J26" s="67">
        <f t="shared" si="8"/>
        <v>53.347785473664494</v>
      </c>
      <c r="K26" s="67"/>
      <c r="L26" s="68">
        <f t="shared" si="9"/>
        <v>48.323288358372722</v>
      </c>
      <c r="M26" s="67">
        <f t="shared" si="9"/>
        <v>25.85344850237755</v>
      </c>
      <c r="N26" s="67">
        <f t="shared" si="9"/>
        <v>11.657841887172088</v>
      </c>
      <c r="O26" s="67">
        <f t="shared" si="9"/>
        <v>31.888770275596233</v>
      </c>
      <c r="P26" s="67">
        <f t="shared" si="9"/>
        <v>10.627783869617733</v>
      </c>
      <c r="Q26" s="67">
        <f t="shared" si="9"/>
        <v>14.432932484971072</v>
      </c>
      <c r="R26" s="67">
        <f t="shared" si="9"/>
        <v>9.2830625532076052</v>
      </c>
      <c r="S26" s="67">
        <f t="shared" si="9"/>
        <v>21.456639529928868</v>
      </c>
      <c r="T26" s="67">
        <f t="shared" si="9"/>
        <v>22.996128115739161</v>
      </c>
      <c r="U26" s="67">
        <f t="shared" si="9"/>
        <v>13.461132915066008</v>
      </c>
      <c r="V26" s="67">
        <f t="shared" si="9"/>
        <v>26.355102931993382</v>
      </c>
      <c r="W26" s="67">
        <f t="shared" si="9"/>
        <v>23.605058974623159</v>
      </c>
      <c r="X26" s="67">
        <f t="shared" si="9"/>
        <v>23.590981070602027</v>
      </c>
      <c r="Y26" s="67">
        <f t="shared" si="9"/>
        <v>27.905716380131452</v>
      </c>
      <c r="Z26" s="67">
        <f t="shared" si="9"/>
        <v>34.558177280634382</v>
      </c>
      <c r="AA26" s="67">
        <f t="shared" si="9"/>
        <v>50.299910630911278</v>
      </c>
      <c r="AB26" s="67">
        <f t="shared" si="9"/>
        <v>29.373014992960858</v>
      </c>
      <c r="AC26" s="67">
        <f t="shared" si="9"/>
        <v>21.334162924903605</v>
      </c>
      <c r="AD26" s="67">
        <f t="shared" si="9"/>
        <v>14.790608799606474</v>
      </c>
      <c r="AE26" s="67">
        <f t="shared" si="9"/>
        <v>15.56807180232512</v>
      </c>
      <c r="AF26" s="67">
        <f t="shared" si="9"/>
        <v>7.6980017555757083</v>
      </c>
      <c r="AG26" s="69">
        <f t="shared" si="9"/>
        <v>8.9643947370031167</v>
      </c>
      <c r="AH26" s="67">
        <f t="shared" si="9"/>
        <v>55.058416474656823</v>
      </c>
      <c r="AI26" s="67">
        <f t="shared" si="9"/>
        <v>92.361441247533122</v>
      </c>
      <c r="AJ26" s="67">
        <f t="shared" si="11"/>
        <v>55.779594834091405</v>
      </c>
      <c r="AK26" s="67">
        <f t="shared" si="10"/>
        <v>35.946817123694203</v>
      </c>
      <c r="AL26" s="67">
        <f t="shared" si="10"/>
        <v>83.068161647147264</v>
      </c>
      <c r="AM26" s="67">
        <f t="shared" si="10"/>
        <v>51.707263584535532</v>
      </c>
      <c r="AN26" s="68">
        <f t="shared" si="10"/>
        <v>14.090893894673862</v>
      </c>
      <c r="AO26" s="20"/>
      <c r="AP26" s="20"/>
      <c r="AQ26" s="26"/>
      <c r="AR26" s="26"/>
      <c r="AS26" s="26"/>
      <c r="AT26" s="26"/>
      <c r="AU26" s="26"/>
      <c r="AV26" s="26"/>
      <c r="AW26" s="26"/>
      <c r="AX26" s="26"/>
      <c r="AY26" s="26"/>
      <c r="AZ26" s="70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58"/>
      <c r="CC26" s="58"/>
      <c r="CD26" s="22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</row>
    <row r="27" spans="1:121" s="23" customFormat="1" x14ac:dyDescent="0.3">
      <c r="A27" s="71"/>
      <c r="B27" s="72"/>
      <c r="C27" s="73"/>
      <c r="D27" s="73"/>
      <c r="E27" s="73"/>
      <c r="F27" s="73"/>
      <c r="G27" s="74"/>
      <c r="H27" s="74"/>
      <c r="I27" s="74"/>
      <c r="J27" s="74"/>
      <c r="K27" s="74"/>
      <c r="L27" s="75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6"/>
      <c r="AF27" s="76"/>
      <c r="AG27" s="77"/>
      <c r="AH27" s="76"/>
      <c r="AI27" s="76"/>
      <c r="AJ27" s="76"/>
      <c r="AK27" s="73"/>
      <c r="AL27" s="73"/>
      <c r="AM27" s="73"/>
      <c r="AN27" s="78"/>
      <c r="AO27" s="20"/>
      <c r="AP27" s="20"/>
      <c r="AQ27" s="73"/>
      <c r="AR27" s="73"/>
      <c r="AS27" s="73"/>
      <c r="AT27" s="73"/>
      <c r="AU27" s="73"/>
      <c r="AV27" s="73"/>
      <c r="AW27" s="73"/>
      <c r="AX27" s="73"/>
      <c r="AY27" s="73"/>
      <c r="AZ27" s="70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58"/>
      <c r="CC27" s="58"/>
      <c r="CD27" s="22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</row>
    <row r="28" spans="1:121" s="23" customFormat="1" x14ac:dyDescent="0.3">
      <c r="A28" s="190" t="s">
        <v>53</v>
      </c>
      <c r="B28" s="69">
        <v>397.42885199797178</v>
      </c>
      <c r="C28" s="20">
        <v>553.95371852544827</v>
      </c>
      <c r="D28" s="20">
        <v>461.31942145290526</v>
      </c>
      <c r="E28" s="20">
        <v>477.81732825296655</v>
      </c>
      <c r="F28" s="20">
        <v>568.2826667683745</v>
      </c>
      <c r="G28" s="20">
        <v>640.42140834613429</v>
      </c>
      <c r="H28" s="20">
        <v>775.45759419058766</v>
      </c>
      <c r="I28" s="20">
        <f>'[24]Historical Financials in USD'!J15</f>
        <v>1004.2450850368494</v>
      </c>
      <c r="J28" s="20">
        <v>1441.4048154345535</v>
      </c>
      <c r="K28" s="20"/>
      <c r="L28" s="68">
        <f>'[24]Historical Financials in USD'!M15</f>
        <v>1146.8000054353004</v>
      </c>
      <c r="M28" s="20">
        <v>91.557287036988996</v>
      </c>
      <c r="N28" s="20">
        <v>132.95544735590909</v>
      </c>
      <c r="O28" s="20">
        <v>127.30929224791949</v>
      </c>
      <c r="P28" s="20">
        <v>125.99530161214834</v>
      </c>
      <c r="Q28" s="20">
        <v>139.73673381266647</v>
      </c>
      <c r="R28" s="20">
        <v>153.00190201054238</v>
      </c>
      <c r="S28" s="20">
        <v>135.71271579048877</v>
      </c>
      <c r="T28" s="20">
        <v>139.8313151546765</v>
      </c>
      <c r="U28" s="20">
        <v>145.83525829447248</v>
      </c>
      <c r="V28" s="20">
        <v>187.12774380063289</v>
      </c>
      <c r="W28" s="20">
        <v>167.22499514455529</v>
      </c>
      <c r="X28" s="20">
        <v>140.23341110647354</v>
      </c>
      <c r="Y28" s="20">
        <v>134.76860136557323</v>
      </c>
      <c r="Z28" s="20">
        <v>219.09517624800907</v>
      </c>
      <c r="AA28" s="20">
        <v>216.67175167448752</v>
      </c>
      <c r="AB28" s="20">
        <v>204.92206490251792</v>
      </c>
      <c r="AC28" s="20">
        <v>218.80670292258026</v>
      </c>
      <c r="AD28" s="20">
        <v>238.50753171692691</v>
      </c>
      <c r="AE28" s="20">
        <v>291.24958753349239</v>
      </c>
      <c r="AF28" s="20">
        <f t="shared" ref="AF28:AF33" si="12">I28-AC28-AD28-AE28</f>
        <v>255.68126286384989</v>
      </c>
      <c r="AG28" s="66">
        <v>326.22326700803973</v>
      </c>
      <c r="AH28" s="20">
        <v>388.43675287149466</v>
      </c>
      <c r="AI28" s="20">
        <v>408.94250676954834</v>
      </c>
      <c r="AJ28" s="20">
        <v>317.80228878547109</v>
      </c>
      <c r="AK28" s="20">
        <v>303.6978823687474</v>
      </c>
      <c r="AL28" s="20">
        <v>361.40677020253531</v>
      </c>
      <c r="AM28" s="20">
        <v>281.09380402098122</v>
      </c>
      <c r="AN28" s="19">
        <f>'[24]Historical Financials in USD'!AO15</f>
        <v>200.60156432177257</v>
      </c>
      <c r="AO28" s="32"/>
      <c r="AP28" s="20"/>
      <c r="AQ28" s="26"/>
      <c r="AR28" s="26"/>
      <c r="AS28" s="26"/>
      <c r="AT28" s="26"/>
      <c r="AU28" s="26"/>
      <c r="AV28" s="26"/>
      <c r="AW28" s="26"/>
      <c r="AX28" s="26"/>
      <c r="AY28" s="26"/>
      <c r="AZ28" s="70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58"/>
      <c r="CC28" s="58"/>
      <c r="CD28" s="22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s="23" customFormat="1" x14ac:dyDescent="0.3">
      <c r="A29" s="29" t="s">
        <v>20</v>
      </c>
      <c r="B29" s="66">
        <v>131.40867929688841</v>
      </c>
      <c r="C29" s="20">
        <v>288.36732906800876</v>
      </c>
      <c r="D29" s="20">
        <v>213.82934554505565</v>
      </c>
      <c r="E29" s="20">
        <v>236.30291266641092</v>
      </c>
      <c r="F29" s="20">
        <v>261.82485281739082</v>
      </c>
      <c r="G29" s="20">
        <v>247.24942486372214</v>
      </c>
      <c r="H29" s="20">
        <v>286.3094694848333</v>
      </c>
      <c r="I29" s="20">
        <v>296.49040904529625</v>
      </c>
      <c r="J29" s="20">
        <v>587.62998244725532</v>
      </c>
      <c r="K29" s="20"/>
      <c r="L29" s="68">
        <v>563.1079926535308</v>
      </c>
      <c r="M29" s="20">
        <v>51.4419986373955</v>
      </c>
      <c r="N29" s="20">
        <v>79.07081156513857</v>
      </c>
      <c r="O29" s="20">
        <v>63.710287579476017</v>
      </c>
      <c r="P29" s="20">
        <v>42.079814884400832</v>
      </c>
      <c r="Q29" s="20">
        <v>57.583093758180169</v>
      </c>
      <c r="R29" s="20">
        <v>76.881634003125399</v>
      </c>
      <c r="S29" s="20">
        <v>64.169909004810648</v>
      </c>
      <c r="T29" s="20">
        <v>63.190216051274604</v>
      </c>
      <c r="U29" s="20">
        <v>56.868042885663144</v>
      </c>
      <c r="V29" s="20">
        <v>70.44413619472445</v>
      </c>
      <c r="W29" s="20">
        <v>67.451350367682565</v>
      </c>
      <c r="X29" s="20">
        <v>52.485895415651981</v>
      </c>
      <c r="Y29" s="20">
        <v>65.54815174823031</v>
      </c>
      <c r="Z29" s="20">
        <v>86.700520306003952</v>
      </c>
      <c r="AA29" s="20">
        <v>71.878884234296379</v>
      </c>
      <c r="AB29" s="20">
        <v>62.181913196302673</v>
      </c>
      <c r="AC29" s="20">
        <v>56.763090046812152</v>
      </c>
      <c r="AD29" s="20">
        <v>64.895384594649116</v>
      </c>
      <c r="AE29" s="20">
        <v>84.138030664723701</v>
      </c>
      <c r="AF29" s="20">
        <f t="shared" si="12"/>
        <v>90.693903739111263</v>
      </c>
      <c r="AG29" s="66">
        <v>116.11379191470559</v>
      </c>
      <c r="AH29" s="20">
        <v>179.84855225895279</v>
      </c>
      <c r="AI29" s="20">
        <v>178.81217418779255</v>
      </c>
      <c r="AJ29" s="20">
        <v>112.85546408580439</v>
      </c>
      <c r="AK29" s="20">
        <v>145.47729724568896</v>
      </c>
      <c r="AL29" s="20">
        <v>168.58338718740646</v>
      </c>
      <c r="AM29" s="20">
        <v>134.16598566075723</v>
      </c>
      <c r="AN29" s="68">
        <v>114.88132253778576</v>
      </c>
      <c r="AO29" s="32"/>
      <c r="AP29" s="20"/>
      <c r="AQ29" s="26"/>
      <c r="AR29" s="26"/>
      <c r="AS29" s="26"/>
      <c r="AT29" s="26"/>
      <c r="AU29" s="26"/>
      <c r="AV29" s="26"/>
      <c r="AW29" s="26"/>
      <c r="AX29" s="26"/>
      <c r="AY29" s="26"/>
      <c r="AZ29" s="70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58"/>
      <c r="CC29" s="58"/>
      <c r="CD29" s="22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</row>
    <row r="30" spans="1:121" s="23" customFormat="1" x14ac:dyDescent="0.3">
      <c r="A30" s="29" t="s">
        <v>21</v>
      </c>
      <c r="B30" s="66">
        <v>32.489628213967784</v>
      </c>
      <c r="C30" s="20">
        <v>77.022205399311787</v>
      </c>
      <c r="D30" s="20">
        <v>70.095045733448941</v>
      </c>
      <c r="E30" s="20">
        <v>96.537159315194742</v>
      </c>
      <c r="F30" s="20">
        <v>123.78300927447269</v>
      </c>
      <c r="G30" s="20">
        <v>195.15660156780811</v>
      </c>
      <c r="H30" s="20">
        <v>205.33603863728635</v>
      </c>
      <c r="I30" s="20">
        <v>208.17983545843617</v>
      </c>
      <c r="J30" s="20">
        <v>239.87988803506846</v>
      </c>
      <c r="K30" s="20"/>
      <c r="L30" s="68">
        <v>245.82435649629306</v>
      </c>
      <c r="M30" s="20">
        <v>8.8315392400204953</v>
      </c>
      <c r="N30" s="20">
        <v>36.708834750266853</v>
      </c>
      <c r="O30" s="20">
        <v>15.703046013099346</v>
      </c>
      <c r="P30" s="20">
        <v>35.293739311808046</v>
      </c>
      <c r="Q30" s="20">
        <v>30.917161891116251</v>
      </c>
      <c r="R30" s="20">
        <v>31.69022954416296</v>
      </c>
      <c r="S30" s="20">
        <v>23.579730014728497</v>
      </c>
      <c r="T30" s="20">
        <v>37.616648022852971</v>
      </c>
      <c r="U30" s="20">
        <v>47.319124496361567</v>
      </c>
      <c r="V30" s="20">
        <v>48.113146268061641</v>
      </c>
      <c r="W30" s="20">
        <v>48.462072820476635</v>
      </c>
      <c r="X30" s="20">
        <v>51.262257982908267</v>
      </c>
      <c r="Y30" s="20">
        <v>53.730438306467981</v>
      </c>
      <c r="Z30" s="20">
        <v>54.769934331176636</v>
      </c>
      <c r="AA30" s="20">
        <v>52.251749923515504</v>
      </c>
      <c r="AB30" s="20">
        <v>44.583916076126229</v>
      </c>
      <c r="AC30" s="20">
        <v>45.583987282598464</v>
      </c>
      <c r="AD30" s="20">
        <v>58.916864569430395</v>
      </c>
      <c r="AE30" s="20">
        <v>50.504229868087862</v>
      </c>
      <c r="AF30" s="20">
        <f t="shared" si="12"/>
        <v>53.174753738319453</v>
      </c>
      <c r="AG30" s="66">
        <v>55.078696146917608</v>
      </c>
      <c r="AH30" s="20">
        <v>57.538635224600966</v>
      </c>
      <c r="AI30" s="20">
        <v>55.268715428446214</v>
      </c>
      <c r="AJ30" s="20">
        <v>71.993841235103673</v>
      </c>
      <c r="AK30" s="20">
        <v>76.625441958563016</v>
      </c>
      <c r="AL30" s="20">
        <v>62.479636138688448</v>
      </c>
      <c r="AM30" s="20">
        <v>58.541496823729688</v>
      </c>
      <c r="AN30" s="68">
        <v>48.177781555300669</v>
      </c>
      <c r="AO30" s="32"/>
      <c r="AP30" s="20"/>
      <c r="AQ30" s="26"/>
      <c r="AR30" s="26"/>
      <c r="AS30" s="26"/>
      <c r="AT30" s="26"/>
      <c r="AU30" s="26"/>
      <c r="AV30" s="26"/>
      <c r="AW30" s="26"/>
      <c r="AX30" s="26"/>
      <c r="AY30" s="26"/>
      <c r="AZ30" s="70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58"/>
      <c r="CC30" s="58"/>
      <c r="CD30" s="22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</row>
    <row r="31" spans="1:121" s="23" customFormat="1" x14ac:dyDescent="0.3">
      <c r="A31" s="29" t="s">
        <v>22</v>
      </c>
      <c r="B31" s="66">
        <v>41.316081313266238</v>
      </c>
      <c r="C31" s="20">
        <v>48.015311003962807</v>
      </c>
      <c r="D31" s="20">
        <v>170.73025687935467</v>
      </c>
      <c r="E31" s="20">
        <v>120.75859084691132</v>
      </c>
      <c r="F31" s="20">
        <v>169.93541858133119</v>
      </c>
      <c r="G31" s="20">
        <v>172.00134853185656</v>
      </c>
      <c r="H31" s="20">
        <v>229.0725116210719</v>
      </c>
      <c r="I31" s="20">
        <v>483.63101639262231</v>
      </c>
      <c r="J31" s="20">
        <v>540.50479643598408</v>
      </c>
      <c r="K31" s="20"/>
      <c r="L31" s="68">
        <v>275.57470513598128</v>
      </c>
      <c r="M31" s="20">
        <v>25.163190194402052</v>
      </c>
      <c r="N31" s="20">
        <v>11.506536910888279</v>
      </c>
      <c r="O31" s="20">
        <v>39.183589837553214</v>
      </c>
      <c r="P31" s="20">
        <v>44.905273904067776</v>
      </c>
      <c r="Q31" s="20">
        <v>48.428404425890065</v>
      </c>
      <c r="R31" s="20">
        <v>43.61624406747503</v>
      </c>
      <c r="S31" s="20">
        <v>42.176434443462142</v>
      </c>
      <c r="T31" s="20">
        <v>35.714335644503947</v>
      </c>
      <c r="U31" s="20">
        <v>43.543644584985152</v>
      </c>
      <c r="V31" s="20">
        <v>56.896653543671917</v>
      </c>
      <c r="W31" s="20">
        <v>41.029722671179883</v>
      </c>
      <c r="X31" s="20">
        <v>30.531327732019616</v>
      </c>
      <c r="Y31" s="20">
        <v>6.8293217696711253</v>
      </c>
      <c r="Z31" s="20">
        <v>67.080119571703932</v>
      </c>
      <c r="AA31" s="20">
        <v>72.113663284043469</v>
      </c>
      <c r="AB31" s="20">
        <f>H31-(Y31+Z31+AA31)</f>
        <v>83.049406995653385</v>
      </c>
      <c r="AC31" s="20">
        <v>110.97750550356902</v>
      </c>
      <c r="AD31" s="20">
        <v>109.79821149291908</v>
      </c>
      <c r="AE31" s="20">
        <v>149.43536682460271</v>
      </c>
      <c r="AF31" s="20">
        <f t="shared" si="12"/>
        <v>113.41993257153152</v>
      </c>
      <c r="AG31" s="66">
        <v>148.10879652068019</v>
      </c>
      <c r="AH31" s="20">
        <v>130.15014718221616</v>
      </c>
      <c r="AI31" s="20">
        <v>149.96325471823573</v>
      </c>
      <c r="AJ31" s="20">
        <v>112.28259801485204</v>
      </c>
      <c r="AK31" s="20">
        <v>62.41513278512172</v>
      </c>
      <c r="AL31" s="20">
        <v>103.55468614894595</v>
      </c>
      <c r="AM31" s="20">
        <v>69.312841111181683</v>
      </c>
      <c r="AN31" s="68">
        <v>40.292045098555199</v>
      </c>
      <c r="AO31" s="32"/>
      <c r="AP31" s="20"/>
      <c r="AQ31" s="26"/>
      <c r="AR31" s="26"/>
      <c r="AS31" s="26"/>
      <c r="AT31" s="26"/>
      <c r="AU31" s="26"/>
      <c r="AV31" s="26"/>
      <c r="AW31" s="26"/>
      <c r="AX31" s="26"/>
      <c r="AY31" s="26"/>
      <c r="AZ31" s="70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58"/>
      <c r="CC31" s="58"/>
      <c r="CD31" s="22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</row>
    <row r="32" spans="1:121" s="23" customFormat="1" x14ac:dyDescent="0.3">
      <c r="A32" s="29" t="s">
        <v>23</v>
      </c>
      <c r="B32" s="66">
        <v>193.09774393094713</v>
      </c>
      <c r="C32" s="20">
        <v>147.87355473382178</v>
      </c>
      <c r="D32" s="20">
        <v>2.4097793539423602</v>
      </c>
      <c r="E32" s="20">
        <v>25.379898024899425</v>
      </c>
      <c r="F32" s="20">
        <v>18.826593446450609</v>
      </c>
      <c r="G32" s="20">
        <v>24.605849908370335</v>
      </c>
      <c r="H32" s="20">
        <v>41.925121243969556</v>
      </c>
      <c r="I32" s="20">
        <v>17.661825584765726</v>
      </c>
      <c r="J32" s="20">
        <v>72.445216852191905</v>
      </c>
      <c r="K32" s="20"/>
      <c r="L32" s="68">
        <v>78.142445792089092</v>
      </c>
      <c r="M32" s="20">
        <v>8.0163412896318782</v>
      </c>
      <c r="N32" s="20">
        <v>3.5813448105126962</v>
      </c>
      <c r="O32" s="20">
        <v>10.465789968728032</v>
      </c>
      <c r="P32" s="20">
        <v>3.3164219560268227</v>
      </c>
      <c r="Q32" s="20">
        <v>4.0771033865600863</v>
      </c>
      <c r="R32" s="20">
        <v>2.660665623501977</v>
      </c>
      <c r="S32" s="20">
        <v>6.3784171641595115</v>
      </c>
      <c r="T32" s="20">
        <v>5.7104072722290322</v>
      </c>
      <c r="U32" s="20">
        <v>4.0637965191204071</v>
      </c>
      <c r="V32" s="20">
        <v>7.8925033233522566</v>
      </c>
      <c r="W32" s="20">
        <v>6.3039849896076818</v>
      </c>
      <c r="X32" s="20">
        <v>6.34556507628999</v>
      </c>
      <c r="Y32" s="20">
        <v>7.8765449993609948</v>
      </c>
      <c r="Z32" s="20">
        <v>10.725984009698244</v>
      </c>
      <c r="AA32" s="20">
        <v>15.345844257360959</v>
      </c>
      <c r="AB32" s="20">
        <v>7.9777479775493587</v>
      </c>
      <c r="AC32" s="20">
        <v>5.9685760702847839</v>
      </c>
      <c r="AD32" s="20">
        <v>4.5398443343939565</v>
      </c>
      <c r="AE32" s="20">
        <v>4.7493420948859066</v>
      </c>
      <c r="AF32" s="20">
        <f t="shared" si="12"/>
        <v>2.4040630852010798</v>
      </c>
      <c r="AG32" s="66">
        <v>2.6791553489152036</v>
      </c>
      <c r="AH32" s="20">
        <v>18.060764455359344</v>
      </c>
      <c r="AI32" s="20">
        <v>27.585097523690045</v>
      </c>
      <c r="AJ32" s="20">
        <f>J32-(AG32+AH32+AI32)</f>
        <v>24.120199524227317</v>
      </c>
      <c r="AK32" s="20">
        <v>15.094553073334026</v>
      </c>
      <c r="AL32" s="20">
        <v>34.620282010372065</v>
      </c>
      <c r="AM32" s="20">
        <v>23.960796921044562</v>
      </c>
      <c r="AN32" s="68">
        <v>4.466813787338431</v>
      </c>
      <c r="AO32" s="32"/>
      <c r="AP32" s="20"/>
      <c r="AQ32" s="26"/>
      <c r="AR32" s="26"/>
      <c r="AS32" s="26"/>
      <c r="AT32" s="26"/>
      <c r="AU32" s="26"/>
      <c r="AV32" s="26"/>
      <c r="AW32" s="26"/>
      <c r="AX32" s="26"/>
      <c r="AY32" s="26"/>
      <c r="AZ32" s="70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58"/>
      <c r="CC32" s="58"/>
      <c r="CD32" s="22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</row>
    <row r="33" spans="1:121" s="79" customFormat="1" x14ac:dyDescent="0.3">
      <c r="A33" s="29" t="s">
        <v>24</v>
      </c>
      <c r="B33" s="66">
        <f>B28-SUM(B29:B32)</f>
        <v>-0.88328075709779341</v>
      </c>
      <c r="C33" s="20">
        <f t="shared" ref="C33:AD33" si="13">C28-SUM(C29:C32)</f>
        <v>-7.3246816796568055</v>
      </c>
      <c r="D33" s="20">
        <f t="shared" si="13"/>
        <v>4.2549939411036348</v>
      </c>
      <c r="E33" s="20">
        <f t="shared" si="13"/>
        <v>-1.1612326004498641</v>
      </c>
      <c r="F33" s="20">
        <f t="shared" si="13"/>
        <v>-6.087207351270763</v>
      </c>
      <c r="G33" s="20">
        <f t="shared" si="13"/>
        <v>1.4081834743770969</v>
      </c>
      <c r="H33" s="20">
        <f t="shared" si="13"/>
        <v>12.814453203426638</v>
      </c>
      <c r="I33" s="20">
        <f t="shared" ref="I33" si="14">I28-SUM(I29:I32)</f>
        <v>-1.7180014442710672</v>
      </c>
      <c r="J33" s="20">
        <f>J28-SUM(J29:J32)</f>
        <v>0.94493166405391094</v>
      </c>
      <c r="K33" s="20"/>
      <c r="L33" s="68">
        <f>L57</f>
        <v>-15.849494639543101</v>
      </c>
      <c r="M33" s="20">
        <f t="shared" si="13"/>
        <v>-1.8957823244609386</v>
      </c>
      <c r="N33" s="20">
        <f t="shared" si="13"/>
        <v>2.0879193191026957</v>
      </c>
      <c r="O33" s="20">
        <f t="shared" si="13"/>
        <v>-1.7534211509371147</v>
      </c>
      <c r="P33" s="20">
        <f t="shared" si="13"/>
        <v>0.40005155584485408</v>
      </c>
      <c r="Q33" s="20">
        <f t="shared" si="13"/>
        <v>-1.2690296490800961</v>
      </c>
      <c r="R33" s="20">
        <f>R28-SUM(R29:R32)</f>
        <v>-1.8468712277229997</v>
      </c>
      <c r="S33" s="20">
        <f t="shared" si="13"/>
        <v>-0.59177483667201614</v>
      </c>
      <c r="T33" s="20">
        <f t="shared" si="13"/>
        <v>-2.4002918361840386</v>
      </c>
      <c r="U33" s="20">
        <f t="shared" si="13"/>
        <v>-5.9593501916577907</v>
      </c>
      <c r="V33" s="20">
        <f t="shared" si="13"/>
        <v>3.7813044708226187</v>
      </c>
      <c r="W33" s="20">
        <f t="shared" si="13"/>
        <v>3.9778642956085264</v>
      </c>
      <c r="X33" s="20">
        <f t="shared" si="13"/>
        <v>-0.39163510039631433</v>
      </c>
      <c r="Y33" s="20">
        <f t="shared" si="13"/>
        <v>0.78414454184280658</v>
      </c>
      <c r="Z33" s="20">
        <f t="shared" si="13"/>
        <v>-0.18138197057368188</v>
      </c>
      <c r="AA33" s="20">
        <f t="shared" si="13"/>
        <v>5.0816099752712205</v>
      </c>
      <c r="AB33" s="20">
        <f t="shared" si="13"/>
        <v>7.1290806568862592</v>
      </c>
      <c r="AC33" s="20">
        <f t="shared" si="13"/>
        <v>-0.48645598068415552</v>
      </c>
      <c r="AD33" s="20">
        <f t="shared" si="13"/>
        <v>0.35722672553436041</v>
      </c>
      <c r="AE33" s="20">
        <f t="shared" ref="AE33" si="15">AE28-SUM(AE29:AE32)</f>
        <v>2.4226180811922404</v>
      </c>
      <c r="AF33" s="20">
        <f t="shared" si="12"/>
        <v>-4.0113902703135125</v>
      </c>
      <c r="AG33" s="66">
        <f>AG28-SUM(AG29:AG32)</f>
        <v>4.2428270768211291</v>
      </c>
      <c r="AH33" s="20">
        <f>AH28-SUM(AH29:AH32)</f>
        <v>2.8386537503654381</v>
      </c>
      <c r="AI33" s="20">
        <f>AI28-SUM(AI29:AI32)</f>
        <v>-2.6867350886161603</v>
      </c>
      <c r="AJ33" s="20">
        <f>AJ28-SUM(AJ29:AJ32)</f>
        <v>-3.4498140745163255</v>
      </c>
      <c r="AK33" s="20">
        <f t="shared" ref="AK33" si="16">AK28-SUM(AK29:AK32)</f>
        <v>4.0854573060396433</v>
      </c>
      <c r="AL33" s="20">
        <v>-7.8312212828775234</v>
      </c>
      <c r="AM33" s="20">
        <v>-4.8873164957320014</v>
      </c>
      <c r="AN33" s="68">
        <f>AN57</f>
        <v>-7.2164141669732196</v>
      </c>
      <c r="AO33" s="32"/>
      <c r="AP33" s="20"/>
      <c r="AQ33" s="26"/>
      <c r="AR33" s="26"/>
      <c r="AS33" s="26"/>
      <c r="AT33" s="26"/>
      <c r="AU33" s="26"/>
      <c r="AV33" s="26"/>
      <c r="AW33" s="26"/>
      <c r="AX33" s="26"/>
      <c r="AY33" s="26"/>
      <c r="AZ33" s="70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58"/>
      <c r="CC33" s="58"/>
      <c r="CD33" s="22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</row>
    <row r="34" spans="1:121" s="86" customFormat="1" x14ac:dyDescent="0.3">
      <c r="A34" s="29"/>
      <c r="B34" s="69">
        <f>B28-SUM(B29:B33)</f>
        <v>0</v>
      </c>
      <c r="C34" s="67"/>
      <c r="D34" s="67"/>
      <c r="E34" s="67"/>
      <c r="F34" s="67"/>
      <c r="G34" s="67"/>
      <c r="H34" s="20"/>
      <c r="I34" s="80"/>
      <c r="J34" s="80"/>
      <c r="K34" s="80"/>
      <c r="L34" s="81">
        <f>L28-SUM(L29:L33)</f>
        <v>-3.0508999770972878E-9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2"/>
      <c r="AH34" s="80"/>
      <c r="AI34" s="80"/>
      <c r="AJ34" s="80"/>
      <c r="AK34" s="80">
        <f t="shared" ref="AK34:AM34" si="17">AK28-SUM(AK29:AK33)</f>
        <v>0</v>
      </c>
      <c r="AL34" s="80">
        <f t="shared" si="17"/>
        <v>0</v>
      </c>
      <c r="AM34" s="80">
        <f t="shared" si="17"/>
        <v>0</v>
      </c>
      <c r="AN34" s="81">
        <f>AN28-SUM(AN29:AN33)</f>
        <v>1.5509765717069968E-5</v>
      </c>
      <c r="AO34" s="32"/>
      <c r="AP34" s="83"/>
      <c r="AQ34" s="73"/>
      <c r="AR34" s="73"/>
      <c r="AS34" s="73"/>
      <c r="AT34" s="73"/>
      <c r="AU34" s="73"/>
      <c r="AV34" s="73"/>
      <c r="AW34" s="73"/>
      <c r="AX34" s="73"/>
      <c r="AY34" s="73"/>
      <c r="AZ34" s="70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58"/>
      <c r="CC34" s="58"/>
      <c r="CD34" s="84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</row>
    <row r="35" spans="1:121" s="23" customFormat="1" x14ac:dyDescent="0.3">
      <c r="A35" s="190" t="s">
        <v>54</v>
      </c>
      <c r="B35" s="66">
        <v>3055.3610296205165</v>
      </c>
      <c r="C35" s="20">
        <v>6102.1684313384721</v>
      </c>
      <c r="D35" s="20">
        <v>6778.685109531315</v>
      </c>
      <c r="E35" s="20">
        <v>7455.9693847665785</v>
      </c>
      <c r="F35" s="20">
        <v>7509.2737144666353</v>
      </c>
      <c r="G35" s="20">
        <v>6845.2786040171941</v>
      </c>
      <c r="H35" s="20">
        <v>7215.1220239255199</v>
      </c>
      <c r="I35" s="20">
        <f>'[24]Historical Financials in USD'!J12</f>
        <v>8438.0660941727037</v>
      </c>
      <c r="J35" s="20">
        <v>10741.009230502443</v>
      </c>
      <c r="K35" s="20"/>
      <c r="L35" s="19">
        <v>11360.611237808098</v>
      </c>
      <c r="M35" s="20">
        <v>1861.8586377773379</v>
      </c>
      <c r="N35" s="20">
        <v>1899.6937990004214</v>
      </c>
      <c r="O35" s="20">
        <v>1877.2696341834057</v>
      </c>
      <c r="P35" s="20">
        <v>1817.1473138054134</v>
      </c>
      <c r="Q35" s="20">
        <v>1887.1482057008513</v>
      </c>
      <c r="R35" s="20">
        <v>1972.3551611329997</v>
      </c>
      <c r="S35" s="20">
        <v>1981.4910508493485</v>
      </c>
      <c r="T35" s="20">
        <v>1668.2792967834357</v>
      </c>
      <c r="U35" s="20">
        <v>1643.6953741709021</v>
      </c>
      <c r="V35" s="20">
        <v>1842.3452437457681</v>
      </c>
      <c r="W35" s="20">
        <v>1763.9337278786243</v>
      </c>
      <c r="X35" s="20">
        <v>1595.3065729086529</v>
      </c>
      <c r="Y35" s="20">
        <v>1603.6197107913426</v>
      </c>
      <c r="Z35" s="20">
        <v>1888.740212692057</v>
      </c>
      <c r="AA35" s="20">
        <v>1877.8535087463338</v>
      </c>
      <c r="AB35" s="20">
        <v>1844.9085259280391</v>
      </c>
      <c r="AC35" s="20">
        <v>2040.9668870113308</v>
      </c>
      <c r="AD35" s="20">
        <v>2088.690547958081</v>
      </c>
      <c r="AE35" s="20">
        <v>2173.5285232848573</v>
      </c>
      <c r="AF35" s="20">
        <f t="shared" ref="AF35:AF40" si="18">I35-AC35-AD35-AE35</f>
        <v>2134.8801359184345</v>
      </c>
      <c r="AG35" s="66">
        <v>2414.0152557526108</v>
      </c>
      <c r="AH35" s="20">
        <v>2618.3808414333807</v>
      </c>
      <c r="AI35" s="20">
        <v>2920.3300635757732</v>
      </c>
      <c r="AJ35" s="20">
        <v>2788.283069740678</v>
      </c>
      <c r="AK35" s="20">
        <v>3029.6223828993343</v>
      </c>
      <c r="AL35" s="20">
        <v>2929.6640477384663</v>
      </c>
      <c r="AM35" s="20">
        <v>2832.4463962041145</v>
      </c>
      <c r="AN35" s="19">
        <f>L35-(AK35+AL35+AM35)</f>
        <v>2568.8784109661829</v>
      </c>
      <c r="AO35" s="87"/>
      <c r="AP35" s="87"/>
      <c r="AQ35" s="26"/>
      <c r="AR35" s="26"/>
      <c r="AS35" s="26"/>
      <c r="AT35" s="26"/>
      <c r="AU35" s="26"/>
      <c r="AV35" s="26"/>
      <c r="AW35" s="26"/>
      <c r="AX35" s="26"/>
      <c r="AY35" s="26"/>
      <c r="AZ35" s="70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58"/>
      <c r="CC35" s="58"/>
      <c r="CD35" s="84"/>
    </row>
    <row r="36" spans="1:121" s="23" customFormat="1" x14ac:dyDescent="0.3">
      <c r="A36" s="29" t="s">
        <v>20</v>
      </c>
      <c r="B36" s="66">
        <v>1831.890141723489</v>
      </c>
      <c r="C36" s="20">
        <v>4251.9686571589709</v>
      </c>
      <c r="D36" s="20">
        <v>4291.9051202305081</v>
      </c>
      <c r="E36" s="20">
        <v>4764.6825849156266</v>
      </c>
      <c r="F36" s="20">
        <v>4467.8924572807828</v>
      </c>
      <c r="G36" s="20">
        <v>3845.1149009606779</v>
      </c>
      <c r="H36" s="20">
        <v>3825.1806991396884</v>
      </c>
      <c r="I36" s="20">
        <v>4295.4818358638395</v>
      </c>
      <c r="J36" s="20">
        <v>5643.6927923446256</v>
      </c>
      <c r="K36" s="20"/>
      <c r="L36" s="19">
        <v>6314.8800890000002</v>
      </c>
      <c r="M36" s="20">
        <v>1235.0551476385915</v>
      </c>
      <c r="N36" s="20">
        <v>1294.3558884479817</v>
      </c>
      <c r="O36" s="20">
        <v>1210.7657951753768</v>
      </c>
      <c r="P36" s="20">
        <v>1024.5057536536769</v>
      </c>
      <c r="Q36" s="20">
        <v>1174.2133855076088</v>
      </c>
      <c r="R36" s="20">
        <v>1190.4918566671108</v>
      </c>
      <c r="S36" s="20">
        <v>1159.7251680115651</v>
      </c>
      <c r="T36" s="20">
        <v>943.46204709449762</v>
      </c>
      <c r="U36" s="20">
        <v>932.96011155194867</v>
      </c>
      <c r="V36" s="20">
        <v>1041.8661625696991</v>
      </c>
      <c r="W36" s="20">
        <v>996.2050676764751</v>
      </c>
      <c r="X36" s="20">
        <f>G36-(U36+V36+W36)</f>
        <v>874.08355916255505</v>
      </c>
      <c r="Y36" s="20">
        <v>907.82859482983031</v>
      </c>
      <c r="Z36" s="20">
        <v>1015.7087414511502</v>
      </c>
      <c r="AA36" s="20">
        <v>977.22236322309641</v>
      </c>
      <c r="AB36" s="20">
        <v>924.42099971814969</v>
      </c>
      <c r="AC36" s="20">
        <v>1020.276152288152</v>
      </c>
      <c r="AD36" s="20">
        <v>1077.8413489496579</v>
      </c>
      <c r="AE36" s="20">
        <v>1108.3223354558404</v>
      </c>
      <c r="AF36" s="20">
        <f t="shared" si="18"/>
        <v>1089.0419991701892</v>
      </c>
      <c r="AG36" s="66">
        <v>1228.0079778390252</v>
      </c>
      <c r="AH36" s="20">
        <v>1436.3049011535275</v>
      </c>
      <c r="AI36" s="20">
        <v>1539.5301257585265</v>
      </c>
      <c r="AJ36" s="20">
        <v>1439.8497875935464</v>
      </c>
      <c r="AK36" s="20">
        <v>1730.2915689000001</v>
      </c>
      <c r="AL36" s="20">
        <v>1666.9702049000002</v>
      </c>
      <c r="AM36" s="20">
        <v>1533.0344704599997</v>
      </c>
      <c r="AN36" s="19">
        <f t="shared" ref="AN36:AN40" si="19">L36-(AK36+AL36+AM36)</f>
        <v>1384.5838447400001</v>
      </c>
      <c r="AO36" s="20"/>
      <c r="AP36" s="20"/>
      <c r="AQ36" s="26"/>
      <c r="AR36" s="26"/>
      <c r="AS36" s="26"/>
      <c r="AT36" s="26"/>
      <c r="AU36" s="26"/>
      <c r="AV36" s="26"/>
      <c r="AW36" s="26"/>
      <c r="AX36" s="26"/>
      <c r="AY36" s="26"/>
      <c r="AZ36" s="70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58"/>
      <c r="CC36" s="58"/>
      <c r="CD36" s="22"/>
    </row>
    <row r="37" spans="1:121" s="23" customFormat="1" x14ac:dyDescent="0.3">
      <c r="A37" s="29" t="s">
        <v>21</v>
      </c>
      <c r="B37" s="66">
        <v>428.77847171677291</v>
      </c>
      <c r="C37" s="20">
        <v>825.80593149062031</v>
      </c>
      <c r="D37" s="20">
        <v>1358.6344425016305</v>
      </c>
      <c r="E37" s="20">
        <v>1560.9530981053244</v>
      </c>
      <c r="F37" s="20">
        <v>2163.5540437147092</v>
      </c>
      <c r="G37" s="20">
        <v>2135.5247828086012</v>
      </c>
      <c r="H37" s="20">
        <v>2076.8369915741696</v>
      </c>
      <c r="I37" s="20">
        <v>2388.9567290954487</v>
      </c>
      <c r="J37" s="20">
        <v>3069.3325775421381</v>
      </c>
      <c r="K37" s="20"/>
      <c r="L37" s="19">
        <v>3448.47589436</v>
      </c>
      <c r="M37" s="20">
        <v>355.8405657875889</v>
      </c>
      <c r="N37" s="20">
        <v>362.05769032788209</v>
      </c>
      <c r="O37" s="20">
        <v>349.93845332552951</v>
      </c>
      <c r="P37" s="20">
        <v>493.11638866432412</v>
      </c>
      <c r="Q37" s="20">
        <v>480.13783045870395</v>
      </c>
      <c r="R37" s="20">
        <v>563.92543343568445</v>
      </c>
      <c r="S37" s="20">
        <v>569.41223269770546</v>
      </c>
      <c r="T37" s="20">
        <v>550.07854712261565</v>
      </c>
      <c r="U37" s="20">
        <v>516.83161624024854</v>
      </c>
      <c r="V37" s="20">
        <v>560.14372217399023</v>
      </c>
      <c r="W37" s="20">
        <v>531.97899934823204</v>
      </c>
      <c r="X37" s="20">
        <f>G37-(U37+V37+W37)</f>
        <v>526.57044504613054</v>
      </c>
      <c r="Y37" s="20">
        <v>526.97681104862374</v>
      </c>
      <c r="Z37" s="20">
        <v>525.97688140343371</v>
      </c>
      <c r="AA37" s="20">
        <v>507.80881179120132</v>
      </c>
      <c r="AB37" s="20">
        <v>516.07445949212047</v>
      </c>
      <c r="AC37" s="20">
        <v>572.7653490130748</v>
      </c>
      <c r="AD37" s="20">
        <v>559.90541891972896</v>
      </c>
      <c r="AE37" s="20">
        <v>606.77730940017818</v>
      </c>
      <c r="AF37" s="20">
        <f t="shared" si="18"/>
        <v>649.5086517624668</v>
      </c>
      <c r="AG37" s="66">
        <v>726.93125027861072</v>
      </c>
      <c r="AH37" s="20">
        <v>713.39822683944419</v>
      </c>
      <c r="AI37" s="20">
        <v>794.06581943009814</v>
      </c>
      <c r="AJ37" s="20">
        <v>834.93728099398504</v>
      </c>
      <c r="AK37" s="20">
        <v>873.41032121000001</v>
      </c>
      <c r="AL37" s="20">
        <v>841.52921322465295</v>
      </c>
      <c r="AM37" s="20">
        <v>932.79163512534717</v>
      </c>
      <c r="AN37" s="19">
        <f t="shared" si="19"/>
        <v>800.74472479999986</v>
      </c>
      <c r="AO37" s="20"/>
      <c r="AP37" s="20"/>
      <c r="AQ37" s="26"/>
      <c r="AR37" s="26"/>
      <c r="AS37" s="26"/>
      <c r="AT37" s="26"/>
      <c r="AU37" s="26"/>
      <c r="AV37" s="26"/>
      <c r="AW37" s="26"/>
      <c r="AX37" s="26"/>
      <c r="AY37" s="26"/>
      <c r="AZ37" s="70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58"/>
      <c r="CC37" s="58"/>
      <c r="CD37" s="22"/>
    </row>
    <row r="38" spans="1:121" s="23" customFormat="1" x14ac:dyDescent="0.3">
      <c r="A38" s="29" t="s">
        <v>22</v>
      </c>
      <c r="B38" s="66">
        <v>317.00072446817967</v>
      </c>
      <c r="C38" s="20">
        <v>473.04311282794515</v>
      </c>
      <c r="D38" s="20">
        <v>843.2086144079517</v>
      </c>
      <c r="E38" s="20">
        <v>884.73494551758995</v>
      </c>
      <c r="F38" s="20">
        <v>911.18235421539953</v>
      </c>
      <c r="G38" s="20">
        <v>949.72645283124939</v>
      </c>
      <c r="H38" s="20">
        <v>1926.3858951701773</v>
      </c>
      <c r="I38" s="20">
        <v>2596.6758355514271</v>
      </c>
      <c r="J38" s="20">
        <v>3353.7160849119987</v>
      </c>
      <c r="K38" s="20"/>
      <c r="L38" s="19">
        <v>3044.1310987101915</v>
      </c>
      <c r="M38" s="20">
        <v>236.84126915478328</v>
      </c>
      <c r="N38" s="20">
        <v>215.1795511446237</v>
      </c>
      <c r="O38" s="20">
        <v>231.0858288087079</v>
      </c>
      <c r="P38" s="20">
        <v>201.62829640947484</v>
      </c>
      <c r="Q38" s="20">
        <v>234.22181801460135</v>
      </c>
      <c r="R38" s="20">
        <v>237.4240073189207</v>
      </c>
      <c r="S38" s="20">
        <v>252.15470635501828</v>
      </c>
      <c r="T38" s="20">
        <v>187.38182252685908</v>
      </c>
      <c r="U38" s="20">
        <v>179.91461667973817</v>
      </c>
      <c r="V38" s="20">
        <v>245.17970648610901</v>
      </c>
      <c r="W38" s="20">
        <v>292.58651761077783</v>
      </c>
      <c r="X38" s="20">
        <f>G38-(U38+V38+W38)</f>
        <v>232.04561205462437</v>
      </c>
      <c r="Y38" s="20">
        <v>214.12783764968259</v>
      </c>
      <c r="Z38" s="20">
        <v>521.87960547663477</v>
      </c>
      <c r="AA38" s="20">
        <v>577.83860130412506</v>
      </c>
      <c r="AB38" s="20">
        <v>612.5398508841464</v>
      </c>
      <c r="AC38" s="20">
        <v>652.35161634930455</v>
      </c>
      <c r="AD38" s="20">
        <v>630.0700958506327</v>
      </c>
      <c r="AE38" s="20">
        <v>678.34198829316983</v>
      </c>
      <c r="AF38" s="20">
        <f t="shared" si="18"/>
        <v>635.91213505832002</v>
      </c>
      <c r="AG38" s="66">
        <v>725.85173774155567</v>
      </c>
      <c r="AH38" s="20">
        <v>790.1095219467453</v>
      </c>
      <c r="AI38" s="20">
        <v>957.57713991682272</v>
      </c>
      <c r="AJ38" s="20">
        <v>880.17768530687476</v>
      </c>
      <c r="AK38" s="20">
        <v>807.88443415315623</v>
      </c>
      <c r="AL38" s="20">
        <v>797.87334382890458</v>
      </c>
      <c r="AM38" s="20">
        <v>741.52029989725384</v>
      </c>
      <c r="AN38" s="19">
        <f>L38-(AK38+AL38+AM38)</f>
        <v>696.85302083087663</v>
      </c>
      <c r="AO38" s="20"/>
      <c r="AP38" s="20"/>
      <c r="AQ38" s="26"/>
      <c r="AR38" s="26"/>
      <c r="AS38" s="26"/>
      <c r="AT38" s="26"/>
      <c r="AU38" s="26"/>
      <c r="AV38" s="26"/>
      <c r="AW38" s="26"/>
      <c r="AX38" s="26"/>
      <c r="AY38" s="26"/>
      <c r="AZ38" s="70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58"/>
      <c r="CC38" s="58"/>
      <c r="CD38" s="22"/>
    </row>
    <row r="39" spans="1:121" s="23" customFormat="1" x14ac:dyDescent="0.3">
      <c r="A39" s="29" t="s">
        <v>23</v>
      </c>
      <c r="B39" s="66">
        <v>1196.8707611747263</v>
      </c>
      <c r="C39" s="20">
        <v>1582.7745297032138</v>
      </c>
      <c r="D39" s="20">
        <v>1366.5001614799999</v>
      </c>
      <c r="E39" s="20">
        <v>1405.9206424600002</v>
      </c>
      <c r="F39" s="20">
        <v>1073.8907400399999</v>
      </c>
      <c r="G39" s="20">
        <v>799.10076365528016</v>
      </c>
      <c r="H39" s="20">
        <v>730.79324180114872</v>
      </c>
      <c r="I39" s="20">
        <v>809.92684161074931</v>
      </c>
      <c r="J39" s="20">
        <v>1203.426348460905</v>
      </c>
      <c r="K39" s="20"/>
      <c r="L39" s="19">
        <v>1237.0934102198082</v>
      </c>
      <c r="M39" s="20">
        <v>373.83198583000001</v>
      </c>
      <c r="N39" s="20">
        <v>336.29888263999999</v>
      </c>
      <c r="O39" s="20">
        <v>364.23017275999996</v>
      </c>
      <c r="P39" s="20">
        <v>331.55960123000011</v>
      </c>
      <c r="Q39" s="20">
        <v>284.92847535999999</v>
      </c>
      <c r="R39" s="20">
        <v>269.52023747999999</v>
      </c>
      <c r="S39" s="20">
        <v>319.57577822000002</v>
      </c>
      <c r="T39" s="20">
        <v>199.86624897999997</v>
      </c>
      <c r="U39" s="20">
        <v>209.25288706403808</v>
      </c>
      <c r="V39" s="20">
        <v>240.0018257200158</v>
      </c>
      <c r="W39" s="20">
        <v>175.28669607002863</v>
      </c>
      <c r="X39" s="20">
        <f>G39-(U39+V39+W39)</f>
        <v>174.55935480119763</v>
      </c>
      <c r="Y39" s="20">
        <v>166.02479302521954</v>
      </c>
      <c r="Z39" s="20">
        <v>194.40352154189384</v>
      </c>
      <c r="AA39" s="20">
        <v>189.14981450684931</v>
      </c>
      <c r="AB39" s="20">
        <v>181.21511272718598</v>
      </c>
      <c r="AC39" s="20">
        <v>194.4237249353387</v>
      </c>
      <c r="AD39" s="20">
        <v>201.06613052861388</v>
      </c>
      <c r="AE39" s="20">
        <v>197.55892866677274</v>
      </c>
      <c r="AF39" s="20">
        <f t="shared" si="18"/>
        <v>216.87805748002401</v>
      </c>
      <c r="AG39" s="66">
        <v>231.31074439417668</v>
      </c>
      <c r="AH39" s="20">
        <v>260.14976834447214</v>
      </c>
      <c r="AI39" s="20">
        <v>305.75096300279392</v>
      </c>
      <c r="AJ39" s="20">
        <v>406.21487271946239</v>
      </c>
      <c r="AK39" s="20">
        <v>361.52638258684374</v>
      </c>
      <c r="AL39" s="20">
        <v>342.87477507109543</v>
      </c>
      <c r="AM39" s="20">
        <v>275.64337364274598</v>
      </c>
      <c r="AN39" s="19">
        <f t="shared" si="19"/>
        <v>257.04887891912313</v>
      </c>
      <c r="AO39" s="20"/>
      <c r="AP39" s="20"/>
      <c r="AQ39" s="26"/>
      <c r="AR39" s="26"/>
      <c r="AS39" s="26"/>
      <c r="AT39" s="26"/>
      <c r="AU39" s="26"/>
      <c r="AV39" s="26"/>
      <c r="AW39" s="26"/>
      <c r="AX39" s="26"/>
      <c r="AY39" s="26"/>
      <c r="AZ39" s="88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58"/>
      <c r="CC39" s="58"/>
      <c r="CD39" s="22"/>
    </row>
    <row r="40" spans="1:121" s="23" customFormat="1" x14ac:dyDescent="0.3">
      <c r="A40" s="29" t="s">
        <v>25</v>
      </c>
      <c r="B40" s="66">
        <f t="shared" ref="B40" si="20">B35-SUM(B36:B39)</f>
        <v>-719.17906946265157</v>
      </c>
      <c r="C40" s="20">
        <f t="shared" ref="C40" si="21">C35-SUM(C36:C39)</f>
        <v>-1031.4237998422777</v>
      </c>
      <c r="D40" s="20">
        <f>D35-SUM(D36:D39)</f>
        <v>-1081.5632290887761</v>
      </c>
      <c r="E40" s="20">
        <f t="shared" ref="E40:J40" si="22">E35-SUM(E36:E39)</f>
        <v>-1160.3218862319627</v>
      </c>
      <c r="F40" s="20">
        <f t="shared" si="22"/>
        <v>-1107.2458807842559</v>
      </c>
      <c r="G40" s="20">
        <f t="shared" si="22"/>
        <v>-884.18829623861529</v>
      </c>
      <c r="H40" s="20">
        <f t="shared" si="22"/>
        <v>-1344.0748037596641</v>
      </c>
      <c r="I40" s="20">
        <f t="shared" si="22"/>
        <v>-1652.9751479487604</v>
      </c>
      <c r="J40" s="20">
        <f t="shared" si="22"/>
        <v>-2529.1585727572256</v>
      </c>
      <c r="K40" s="20"/>
      <c r="L40" s="19">
        <f>L35-SUM(L36:L39)</f>
        <v>-2683.9692544819027</v>
      </c>
      <c r="M40" s="20">
        <f t="shared" ref="M40:V40" si="23">M35-SUM(M36:M39)</f>
        <v>-339.71033063362597</v>
      </c>
      <c r="N40" s="20">
        <f t="shared" si="23"/>
        <v>-308.19821356006582</v>
      </c>
      <c r="O40" s="20">
        <f t="shared" si="23"/>
        <v>-278.75061588620838</v>
      </c>
      <c r="P40" s="20">
        <f t="shared" si="23"/>
        <v>-233.66272615206253</v>
      </c>
      <c r="Q40" s="20">
        <f t="shared" si="23"/>
        <v>-286.3533036400629</v>
      </c>
      <c r="R40" s="20">
        <f t="shared" si="23"/>
        <v>-289.00637376871623</v>
      </c>
      <c r="S40" s="20">
        <f t="shared" si="23"/>
        <v>-319.37683443494006</v>
      </c>
      <c r="T40" s="20">
        <f t="shared" si="23"/>
        <v>-212.50936894053666</v>
      </c>
      <c r="U40" s="20">
        <f t="shared" si="23"/>
        <v>-195.26385736507132</v>
      </c>
      <c r="V40" s="20">
        <f t="shared" si="23"/>
        <v>-244.84617320404595</v>
      </c>
      <c r="W40" s="20">
        <f>W35-SUM(W36:W39)</f>
        <v>-232.12355282688918</v>
      </c>
      <c r="X40" s="20">
        <f t="shared" ref="X40:AE40" si="24">X35-SUM(X36:X39)</f>
        <v>-211.95239815585455</v>
      </c>
      <c r="Y40" s="20">
        <f t="shared" si="24"/>
        <v>-211.33832576201348</v>
      </c>
      <c r="Z40" s="20">
        <f t="shared" si="24"/>
        <v>-369.2285371810558</v>
      </c>
      <c r="AA40" s="20">
        <f t="shared" si="24"/>
        <v>-374.16608207893842</v>
      </c>
      <c r="AB40" s="20">
        <f t="shared" si="24"/>
        <v>-389.34189689356344</v>
      </c>
      <c r="AC40" s="20">
        <f t="shared" si="24"/>
        <v>-398.84995557453908</v>
      </c>
      <c r="AD40" s="20">
        <f t="shared" si="24"/>
        <v>-380.19244629055265</v>
      </c>
      <c r="AE40" s="20">
        <f t="shared" si="24"/>
        <v>-417.47203853110386</v>
      </c>
      <c r="AF40" s="20">
        <f t="shared" si="18"/>
        <v>-456.46070755256483</v>
      </c>
      <c r="AG40" s="66">
        <f t="shared" ref="AG40:AJ40" si="25">AG35-SUM(AG36:AG39)</f>
        <v>-498.08645450075755</v>
      </c>
      <c r="AH40" s="20">
        <f t="shared" si="25"/>
        <v>-581.58157685080823</v>
      </c>
      <c r="AI40" s="20">
        <f t="shared" si="25"/>
        <v>-676.59398453246786</v>
      </c>
      <c r="AJ40" s="20">
        <f t="shared" si="25"/>
        <v>-772.896556873191</v>
      </c>
      <c r="AK40" s="20">
        <f>AK35-SUM(AK36:AK39)</f>
        <v>-743.4903239506657</v>
      </c>
      <c r="AL40" s="20">
        <f>AL35-SUM(AL36:AL39)</f>
        <v>-719.5834892861867</v>
      </c>
      <c r="AM40" s="20">
        <f>AM35-SUM(AM36:AM39)</f>
        <v>-650.54338292123248</v>
      </c>
      <c r="AN40" s="19">
        <f t="shared" si="19"/>
        <v>-570.3520583238178</v>
      </c>
      <c r="AO40" s="20"/>
      <c r="AP40" s="20"/>
      <c r="AQ40" s="73"/>
      <c r="AR40" s="73"/>
      <c r="AS40" s="73"/>
      <c r="AT40" s="73"/>
      <c r="AU40" s="73"/>
      <c r="AV40" s="73"/>
      <c r="AW40" s="73"/>
      <c r="AX40" s="73"/>
      <c r="AY40" s="73"/>
      <c r="AZ40" s="70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58"/>
      <c r="CC40" s="58"/>
      <c r="CD40" s="22"/>
    </row>
    <row r="41" spans="1:121" s="55" customFormat="1" x14ac:dyDescent="0.3">
      <c r="A41" s="29" t="s">
        <v>55</v>
      </c>
      <c r="B41" s="89"/>
      <c r="C41" s="35"/>
      <c r="D41" s="35"/>
      <c r="E41" s="35"/>
      <c r="F41" s="35"/>
      <c r="G41" s="35"/>
      <c r="H41" s="35"/>
      <c r="I41" s="35">
        <f>I35-SUM(I36:I40)</f>
        <v>0</v>
      </c>
      <c r="J41" s="35">
        <f>J35-SUM(J36:J40)</f>
        <v>0</v>
      </c>
      <c r="K41" s="35"/>
      <c r="L41" s="90">
        <f t="shared" ref="L41:AI41" si="26">L35-SUM(L36:L40)</f>
        <v>0</v>
      </c>
      <c r="M41" s="52">
        <f t="shared" si="26"/>
        <v>0</v>
      </c>
      <c r="N41" s="52">
        <f t="shared" si="26"/>
        <v>0</v>
      </c>
      <c r="O41" s="52">
        <f t="shared" si="26"/>
        <v>0</v>
      </c>
      <c r="P41" s="52">
        <f t="shared" si="26"/>
        <v>0</v>
      </c>
      <c r="Q41" s="52">
        <f t="shared" si="26"/>
        <v>0</v>
      </c>
      <c r="R41" s="52">
        <f t="shared" si="26"/>
        <v>0</v>
      </c>
      <c r="S41" s="52">
        <f t="shared" si="26"/>
        <v>0</v>
      </c>
      <c r="T41" s="52">
        <f t="shared" si="26"/>
        <v>0</v>
      </c>
      <c r="U41" s="52">
        <f t="shared" si="26"/>
        <v>0</v>
      </c>
      <c r="V41" s="52">
        <f t="shared" si="26"/>
        <v>0</v>
      </c>
      <c r="W41" s="52">
        <f t="shared" si="26"/>
        <v>0</v>
      </c>
      <c r="X41" s="52">
        <f t="shared" si="26"/>
        <v>0</v>
      </c>
      <c r="Y41" s="52">
        <f t="shared" si="26"/>
        <v>0</v>
      </c>
      <c r="Z41" s="52">
        <f t="shared" si="26"/>
        <v>0</v>
      </c>
      <c r="AA41" s="52">
        <f t="shared" si="26"/>
        <v>0</v>
      </c>
      <c r="AB41" s="52">
        <f t="shared" si="26"/>
        <v>0</v>
      </c>
      <c r="AC41" s="52">
        <f t="shared" si="26"/>
        <v>0</v>
      </c>
      <c r="AD41" s="52">
        <f t="shared" si="26"/>
        <v>0</v>
      </c>
      <c r="AE41" s="52">
        <f t="shared" si="26"/>
        <v>0</v>
      </c>
      <c r="AF41" s="52">
        <f t="shared" si="26"/>
        <v>0</v>
      </c>
      <c r="AG41" s="91">
        <f t="shared" si="26"/>
        <v>0</v>
      </c>
      <c r="AH41" s="52">
        <f t="shared" si="26"/>
        <v>0</v>
      </c>
      <c r="AI41" s="52">
        <f t="shared" si="26"/>
        <v>0</v>
      </c>
      <c r="AJ41" s="52">
        <f>AJ35-SUM(AJ36:AJ40)</f>
        <v>0</v>
      </c>
      <c r="AK41" s="52">
        <f t="shared" ref="AK41:AL41" si="27">AK35-SUM(AK36:AK40)</f>
        <v>0</v>
      </c>
      <c r="AL41" s="52">
        <f t="shared" si="27"/>
        <v>0</v>
      </c>
      <c r="AM41" s="52">
        <f>AM35-SUM(AM36:AM40)</f>
        <v>0</v>
      </c>
      <c r="AN41" s="92">
        <f>AN35-SUM(AN36:AN40)</f>
        <v>0</v>
      </c>
      <c r="AO41" s="52"/>
      <c r="AP41" s="52"/>
      <c r="AQ41" s="80"/>
      <c r="AR41" s="52"/>
      <c r="AS41" s="52"/>
      <c r="AT41" s="52"/>
      <c r="AU41" s="52"/>
      <c r="AV41" s="52"/>
      <c r="AW41" s="52"/>
      <c r="AX41" s="52"/>
      <c r="AY41" s="52"/>
      <c r="AZ41" s="93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8"/>
      <c r="CC41" s="58"/>
      <c r="CD41" s="54"/>
    </row>
    <row r="42" spans="1:121" s="23" customFormat="1" ht="25" x14ac:dyDescent="0.5">
      <c r="A42" s="94" t="s">
        <v>26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9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7"/>
      <c r="AI42" s="17"/>
      <c r="AJ42" s="17"/>
      <c r="AK42" s="17"/>
      <c r="AL42" s="17"/>
      <c r="AM42" s="17"/>
      <c r="AN42" s="19"/>
      <c r="AO42" s="20"/>
      <c r="AP42" s="20"/>
      <c r="AQ42" s="73"/>
      <c r="AR42" s="73"/>
      <c r="AS42" s="73"/>
      <c r="AT42" s="73"/>
      <c r="AU42" s="73"/>
      <c r="AV42" s="73"/>
      <c r="AW42" s="73"/>
      <c r="AX42" s="73"/>
      <c r="AY42" s="73"/>
      <c r="AZ42" s="70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58"/>
      <c r="CC42" s="58"/>
      <c r="CD42" s="22"/>
    </row>
    <row r="43" spans="1:121" s="55" customFormat="1" x14ac:dyDescent="0.3">
      <c r="A43" s="24" t="str">
        <f>A16</f>
        <v>ปริมาณผลิต (ล้านตัน)</v>
      </c>
      <c r="B43" s="31">
        <v>3.1855025630235287</v>
      </c>
      <c r="C43" s="32">
        <v>4.3613119999999999</v>
      </c>
      <c r="D43" s="32">
        <v>5.2548755522423596</v>
      </c>
      <c r="E43" s="32">
        <v>5.8039158392465975</v>
      </c>
      <c r="F43" s="32">
        <v>6.24941747</v>
      </c>
      <c r="G43" s="32">
        <v>7.0235972752636497</v>
      </c>
      <c r="H43" s="32">
        <f>H16</f>
        <v>8.728926665510043</v>
      </c>
      <c r="I43" s="32">
        <v>9.1032677084520266</v>
      </c>
      <c r="J43" s="32">
        <v>10.419398600419296</v>
      </c>
      <c r="K43" s="32"/>
      <c r="L43" s="39">
        <f>'[24]Segment Analysis in THB'!L43</f>
        <v>12.33950243619735</v>
      </c>
      <c r="M43" s="56">
        <v>1.4233449846048198</v>
      </c>
      <c r="N43" s="56">
        <v>1.445737068888586</v>
      </c>
      <c r="O43" s="56">
        <v>1.4709999588757243</v>
      </c>
      <c r="P43" s="56">
        <v>1.4638338268774662</v>
      </c>
      <c r="Q43" s="56">
        <v>1.5054495400000001</v>
      </c>
      <c r="R43" s="56">
        <v>1.58684508</v>
      </c>
      <c r="S43" s="56">
        <v>1.6325157000000001</v>
      </c>
      <c r="T43" s="56">
        <v>1.5246071499999998</v>
      </c>
      <c r="U43" s="56">
        <v>1.6267209389142077</v>
      </c>
      <c r="V43" s="56">
        <v>1.8145852072488728</v>
      </c>
      <c r="W43" s="56">
        <v>1.8015288626199988</v>
      </c>
      <c r="X43" s="56">
        <v>1.7807622664805691</v>
      </c>
      <c r="Y43" s="56">
        <v>1.7647709200019872</v>
      </c>
      <c r="Z43" s="56">
        <v>2.3193589555325862</v>
      </c>
      <c r="AA43" s="56">
        <v>2.3795751199698389</v>
      </c>
      <c r="AB43" s="56">
        <v>2.2652216700056336</v>
      </c>
      <c r="AC43" s="56">
        <v>2.1881375496729887</v>
      </c>
      <c r="AD43" s="56">
        <v>2.2228976203174389</v>
      </c>
      <c r="AE43" s="56">
        <v>2.3866285300104808</v>
      </c>
      <c r="AF43" s="56">
        <f>AF16</f>
        <v>2.3056040084511196</v>
      </c>
      <c r="AG43" s="95">
        <f>AG16</f>
        <v>2.325123570352289</v>
      </c>
      <c r="AH43" s="56">
        <f>AH16</f>
        <v>2.5462493404533282</v>
      </c>
      <c r="AI43" s="56">
        <f>AI16</f>
        <v>2.7299829088126062</v>
      </c>
      <c r="AJ43" s="56">
        <f>AJ16</f>
        <v>2.8180427808010728</v>
      </c>
      <c r="AK43" s="56">
        <f t="shared" ref="AK43:AN43" si="28">AK16</f>
        <v>2.9662154634429303</v>
      </c>
      <c r="AL43" s="56">
        <f t="shared" si="28"/>
        <v>3.1478780257755492</v>
      </c>
      <c r="AM43" s="56">
        <f t="shared" si="28"/>
        <v>3.3450166773252423</v>
      </c>
      <c r="AN43" s="40">
        <f t="shared" si="28"/>
        <v>2.8803922696536279</v>
      </c>
      <c r="AO43" s="32"/>
      <c r="AP43" s="32"/>
      <c r="AQ43" s="26"/>
      <c r="AR43" s="26"/>
      <c r="AS43" s="26"/>
      <c r="AT43" s="26"/>
      <c r="AU43" s="26"/>
      <c r="AV43" s="26"/>
      <c r="AW43" s="26"/>
      <c r="AX43" s="26"/>
      <c r="AY43" s="26"/>
      <c r="AZ43" s="9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58"/>
      <c r="CC43" s="58"/>
      <c r="CD43" s="84"/>
    </row>
    <row r="44" spans="1:121" s="55" customFormat="1" x14ac:dyDescent="0.3">
      <c r="A44" s="29" t="s">
        <v>27</v>
      </c>
      <c r="B44" s="31">
        <v>8.2101916801063601E-2</v>
      </c>
      <c r="C44" s="32">
        <v>0.30694329220252292</v>
      </c>
      <c r="D44" s="32">
        <v>0.87115926489395001</v>
      </c>
      <c r="E44" s="32">
        <v>1.0795230505344338</v>
      </c>
      <c r="F44" s="32">
        <v>1.4312496371106249</v>
      </c>
      <c r="G44" s="32">
        <v>1.5178338319164384</v>
      </c>
      <c r="H44" s="32">
        <v>1.7165013565251064</v>
      </c>
      <c r="I44" s="32">
        <v>1.8418283031279716</v>
      </c>
      <c r="J44" s="32">
        <v>2.1551533784911232</v>
      </c>
      <c r="K44" s="32"/>
      <c r="L44" s="39">
        <f>'[24]Segment Analysis in THB'!L44</f>
        <v>2.208143992953628</v>
      </c>
      <c r="M44" s="32">
        <v>0.29886422256917</v>
      </c>
      <c r="N44" s="32">
        <v>0.28118142357866127</v>
      </c>
      <c r="O44" s="32">
        <v>0.30041101792457081</v>
      </c>
      <c r="P44" s="32">
        <v>0.32114619040016107</v>
      </c>
      <c r="Q44" s="32">
        <v>0.32627512082164234</v>
      </c>
      <c r="R44" s="32">
        <v>0.36149964193526024</v>
      </c>
      <c r="S44" s="32">
        <v>0.38377110529045821</v>
      </c>
      <c r="T44" s="32">
        <v>0.35970376906326412</v>
      </c>
      <c r="U44" s="32">
        <v>0.35652272328853335</v>
      </c>
      <c r="V44" s="32">
        <v>0.4053834734225229</v>
      </c>
      <c r="W44" s="32">
        <v>0.37488096755485262</v>
      </c>
      <c r="X44" s="32">
        <v>0.38104666765052947</v>
      </c>
      <c r="Y44" s="32">
        <v>0.36453532134794253</v>
      </c>
      <c r="Z44" s="32">
        <v>0.44606019295008631</v>
      </c>
      <c r="AA44" s="32">
        <v>0.44600435159628721</v>
      </c>
      <c r="AB44" s="32">
        <v>0.45990149063079033</v>
      </c>
      <c r="AC44" s="32">
        <v>0.44837378321901761</v>
      </c>
      <c r="AD44" s="32">
        <v>0.45158584385338391</v>
      </c>
      <c r="AE44" s="32">
        <v>0.47807825184038266</v>
      </c>
      <c r="AF44" s="32">
        <f>I44-AC44-AD44-AE44</f>
        <v>0.46379042421518746</v>
      </c>
      <c r="AG44" s="31">
        <v>0.49675516421264931</v>
      </c>
      <c r="AH44" s="32">
        <v>0.52751281737290878</v>
      </c>
      <c r="AI44" s="32">
        <v>0.56705245444484753</v>
      </c>
      <c r="AJ44" s="32">
        <v>0.56383294246071758</v>
      </c>
      <c r="AK44" s="32">
        <v>0.54956361102026785</v>
      </c>
      <c r="AL44" s="56">
        <f>'[24]Segment Analysis in THB'!AL44</f>
        <v>0.58962494172640534</v>
      </c>
      <c r="AM44" s="32">
        <f>'[24]Segment Analysis in THB'!AM44</f>
        <v>0.60364240014416015</v>
      </c>
      <c r="AN44" s="33">
        <f>'[24]Segment Analysis in THB'!AN44</f>
        <v>0.4653130400627945</v>
      </c>
      <c r="AO44" s="32"/>
      <c r="AP44" s="32"/>
      <c r="AQ44" s="26"/>
      <c r="AR44" s="26"/>
      <c r="AS44" s="26"/>
      <c r="AT44" s="26"/>
      <c r="AU44" s="26"/>
      <c r="AV44" s="26"/>
      <c r="AW44" s="26"/>
      <c r="AX44" s="26"/>
      <c r="AY44" s="26"/>
      <c r="AZ44" s="9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58"/>
      <c r="CC44" s="58"/>
      <c r="CD44" s="84"/>
    </row>
    <row r="45" spans="1:121" s="55" customFormat="1" x14ac:dyDescent="0.3">
      <c r="A45" s="29" t="s">
        <v>28</v>
      </c>
      <c r="B45" s="31">
        <v>1.3779272511385285</v>
      </c>
      <c r="C45" s="32">
        <v>2.081734</v>
      </c>
      <c r="D45" s="32">
        <v>2.3597725780619809</v>
      </c>
      <c r="E45" s="32">
        <v>2.3487702616546851</v>
      </c>
      <c r="F45" s="32">
        <v>2.3072067719937253</v>
      </c>
      <c r="G45" s="32">
        <v>2.8845986259973042</v>
      </c>
      <c r="H45" s="32">
        <v>4.2070288456446372</v>
      </c>
      <c r="I45" s="32">
        <v>4.6189346331817323</v>
      </c>
      <c r="J45" s="32">
        <v>5.3505766578793956</v>
      </c>
      <c r="K45" s="32"/>
      <c r="L45" s="39">
        <f>'[24]Segment Analysis in THB'!L45</f>
        <v>5.8406888201370206</v>
      </c>
      <c r="M45" s="32">
        <v>0.55990100832970036</v>
      </c>
      <c r="N45" s="32">
        <v>0.57553898731657627</v>
      </c>
      <c r="O45" s="32">
        <v>0.55650861804599083</v>
      </c>
      <c r="P45" s="32">
        <v>0.53474184402428848</v>
      </c>
      <c r="Q45" s="32">
        <v>0.57685936586747433</v>
      </c>
      <c r="R45" s="32">
        <v>0.58474593105873973</v>
      </c>
      <c r="S45" s="32">
        <v>0.59978693852822462</v>
      </c>
      <c r="T45" s="32">
        <v>0.54581453653928658</v>
      </c>
      <c r="U45" s="32">
        <v>0.62944518769507374</v>
      </c>
      <c r="V45" s="32">
        <v>0.73839787687905578</v>
      </c>
      <c r="W45" s="32">
        <v>0.77211263686350362</v>
      </c>
      <c r="X45" s="32">
        <v>0.74464292455967118</v>
      </c>
      <c r="Y45" s="32">
        <v>0.70945874275668341</v>
      </c>
      <c r="Z45" s="32">
        <v>1.139296387231556</v>
      </c>
      <c r="AA45" s="32">
        <v>1.2048563240126426</v>
      </c>
      <c r="AB45" s="32">
        <v>1.1534173916437551</v>
      </c>
      <c r="AC45" s="32">
        <v>1.0869127829182967</v>
      </c>
      <c r="AD45" s="32">
        <v>1.0931493158777525</v>
      </c>
      <c r="AE45" s="32">
        <v>1.2560747511859514</v>
      </c>
      <c r="AF45" s="32">
        <f>I45-AC45-AD45-AE45</f>
        <v>1.1827977831997318</v>
      </c>
      <c r="AG45" s="31">
        <v>1.146049587684058</v>
      </c>
      <c r="AH45" s="32">
        <v>1.2957363298823097</v>
      </c>
      <c r="AI45" s="32">
        <v>1.4696489190270936</v>
      </c>
      <c r="AJ45" s="32">
        <v>1.4391418212859346</v>
      </c>
      <c r="AK45" s="32">
        <v>1.443132696714418</v>
      </c>
      <c r="AL45" s="56">
        <f>'[24]Segment Analysis in THB'!AL45</f>
        <v>1.608724895949714</v>
      </c>
      <c r="AM45" s="32">
        <f>'[24]Segment Analysis in THB'!AM45</f>
        <v>1.3499363101917004</v>
      </c>
      <c r="AN45" s="33">
        <f>'[24]Segment Analysis in THB'!AN45</f>
        <v>1.4388949172811882</v>
      </c>
      <c r="AO45" s="32"/>
      <c r="AP45" s="32"/>
      <c r="AQ45" s="26"/>
      <c r="AR45" s="26"/>
      <c r="AS45" s="26"/>
      <c r="AT45" s="26"/>
      <c r="AU45" s="26"/>
      <c r="AV45" s="26"/>
      <c r="AW45" s="26"/>
      <c r="AX45" s="26"/>
      <c r="AY45" s="26"/>
      <c r="AZ45" s="9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58"/>
      <c r="CC45" s="58"/>
      <c r="CD45" s="84"/>
    </row>
    <row r="46" spans="1:121" s="55" customFormat="1" x14ac:dyDescent="0.3">
      <c r="A46" s="29" t="s">
        <v>29</v>
      </c>
      <c r="B46" s="31">
        <v>1.7254733950839365</v>
      </c>
      <c r="C46" s="32">
        <v>1.9726347077974771</v>
      </c>
      <c r="D46" s="32">
        <v>2.0239437092864283</v>
      </c>
      <c r="E46" s="32">
        <v>2.3756225270574771</v>
      </c>
      <c r="F46" s="32">
        <v>2.5109607819056499</v>
      </c>
      <c r="G46" s="32">
        <v>2.6211648173499054</v>
      </c>
      <c r="H46" s="32">
        <v>2.8053974633403023</v>
      </c>
      <c r="I46" s="32">
        <v>2.6425047721423254</v>
      </c>
      <c r="J46" s="32">
        <v>2.9136685640487765</v>
      </c>
      <c r="K46" s="32"/>
      <c r="L46" s="39">
        <f>'[24]Segment Analysis in THB'!L46</f>
        <v>4.2906696231067016</v>
      </c>
      <c r="M46" s="32">
        <v>0.56457975370594948</v>
      </c>
      <c r="N46" s="32">
        <v>0.58901665799334868</v>
      </c>
      <c r="O46" s="32">
        <v>0.61408032290516279</v>
      </c>
      <c r="P46" s="32">
        <v>0.60794579245301639</v>
      </c>
      <c r="Q46" s="32">
        <v>0.60231505432088328</v>
      </c>
      <c r="R46" s="32">
        <v>0.64059922700600003</v>
      </c>
      <c r="S46" s="32">
        <v>0.64895765618131729</v>
      </c>
      <c r="T46" s="32">
        <v>0.61908884439744916</v>
      </c>
      <c r="U46" s="32">
        <v>0.64075302793060052</v>
      </c>
      <c r="V46" s="32">
        <v>0.67080385694729416</v>
      </c>
      <c r="W46" s="32">
        <v>0.65453525820164238</v>
      </c>
      <c r="X46" s="32">
        <v>0.65507267427036842</v>
      </c>
      <c r="Y46" s="32">
        <v>0.69077685589736137</v>
      </c>
      <c r="Z46" s="32">
        <v>0.73400237535094404</v>
      </c>
      <c r="AA46" s="32">
        <v>0.72871544436090863</v>
      </c>
      <c r="AB46" s="32">
        <v>0.65190278773108812</v>
      </c>
      <c r="AC46" s="32">
        <v>0.65285098353567395</v>
      </c>
      <c r="AD46" s="32">
        <v>0.67816246058630292</v>
      </c>
      <c r="AE46" s="32">
        <v>0.65247552698414746</v>
      </c>
      <c r="AF46" s="32">
        <f>I46-AC46-AD46-AE46</f>
        <v>0.65901580103620094</v>
      </c>
      <c r="AG46" s="31">
        <v>0.68231881845558129</v>
      </c>
      <c r="AH46" s="32">
        <v>0.72300019319810982</v>
      </c>
      <c r="AI46" s="32">
        <v>0.69328153534066472</v>
      </c>
      <c r="AJ46" s="32">
        <v>0.81506801705442078</v>
      </c>
      <c r="AK46" s="32">
        <v>0.97351915570824488</v>
      </c>
      <c r="AL46" s="32">
        <f>'[24]Segment Analysis in THB'!AL46</f>
        <v>0.94952818809942896</v>
      </c>
      <c r="AM46" s="32">
        <f>'[24]Segment Analysis in THB'!AM46</f>
        <v>1.3914379669893826</v>
      </c>
      <c r="AN46" s="33">
        <f>'[24]Segment Analysis in THB'!AN46</f>
        <v>0.9761843123096452</v>
      </c>
      <c r="AO46" s="32"/>
      <c r="AP46" s="32"/>
      <c r="AQ46" s="26"/>
      <c r="AR46" s="26"/>
      <c r="AS46" s="26"/>
      <c r="AT46" s="26"/>
      <c r="AU46" s="26"/>
      <c r="AV46" s="26"/>
      <c r="AW46" s="26"/>
      <c r="AX46" s="26"/>
      <c r="AY46" s="26"/>
      <c r="AZ46" s="9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58"/>
      <c r="CC46" s="58"/>
      <c r="CD46" s="84"/>
    </row>
    <row r="47" spans="1:121" s="55" customFormat="1" x14ac:dyDescent="0.3">
      <c r="A47" s="97"/>
      <c r="B47" s="91">
        <f>B43-SUM(B44:B46)</f>
        <v>0</v>
      </c>
      <c r="C47" s="52">
        <f>C43-SUM(C44:C46)</f>
        <v>0</v>
      </c>
      <c r="D47" s="52">
        <f>D43-SUM(D44:D46)</f>
        <v>0</v>
      </c>
      <c r="E47" s="52">
        <f t="shared" ref="E47:G47" si="29">E43-SUM(E44:E46)</f>
        <v>0</v>
      </c>
      <c r="F47" s="52">
        <f t="shared" si="29"/>
        <v>2.7898999999109719E-7</v>
      </c>
      <c r="G47" s="52">
        <f t="shared" si="29"/>
        <v>0</v>
      </c>
      <c r="H47" s="52">
        <f>H43-SUM(H44:H46)</f>
        <v>-1.0000000028043132E-6</v>
      </c>
      <c r="I47" s="52">
        <f>I43-SUM(I44:I46)</f>
        <v>0</v>
      </c>
      <c r="J47" s="87">
        <f>J43-SUM(J44:J46)</f>
        <v>0</v>
      </c>
      <c r="K47" s="87"/>
      <c r="L47" s="98">
        <f t="shared" ref="L47:AA47" si="30">L43-SUM(L44:L46)</f>
        <v>0</v>
      </c>
      <c r="M47" s="87">
        <f t="shared" si="30"/>
        <v>0</v>
      </c>
      <c r="N47" s="87">
        <f t="shared" si="30"/>
        <v>0</v>
      </c>
      <c r="O47" s="87">
        <f t="shared" si="30"/>
        <v>0</v>
      </c>
      <c r="P47" s="87">
        <f t="shared" si="30"/>
        <v>0</v>
      </c>
      <c r="Q47" s="87">
        <f t="shared" si="30"/>
        <v>-1.0099998615231698E-9</v>
      </c>
      <c r="R47" s="87">
        <f t="shared" si="30"/>
        <v>2.7999999985262036E-7</v>
      </c>
      <c r="S47" s="87">
        <f t="shared" si="30"/>
        <v>0</v>
      </c>
      <c r="T47" s="87">
        <f t="shared" si="30"/>
        <v>0</v>
      </c>
      <c r="U47" s="87">
        <f t="shared" si="30"/>
        <v>0</v>
      </c>
      <c r="V47" s="87">
        <f t="shared" si="30"/>
        <v>0</v>
      </c>
      <c r="W47" s="87">
        <f t="shared" si="30"/>
        <v>0</v>
      </c>
      <c r="X47" s="87">
        <f t="shared" si="30"/>
        <v>0</v>
      </c>
      <c r="Y47" s="87">
        <f t="shared" si="30"/>
        <v>0</v>
      </c>
      <c r="Z47" s="87">
        <f t="shared" si="30"/>
        <v>0</v>
      </c>
      <c r="AA47" s="87">
        <f t="shared" si="30"/>
        <v>-9.9999999969568876E-7</v>
      </c>
      <c r="AB47" s="87">
        <f>AB43-SUM(AB44:AB46)</f>
        <v>0</v>
      </c>
      <c r="AC47" s="87">
        <f>AC43-SUM(AC44:AC46)</f>
        <v>0</v>
      </c>
      <c r="AD47" s="87">
        <f t="shared" ref="AD47:AG47" si="31">AD43-SUM(AD44:AD46)</f>
        <v>0</v>
      </c>
      <c r="AE47" s="87">
        <f t="shared" si="31"/>
        <v>0</v>
      </c>
      <c r="AF47" s="87">
        <f t="shared" si="31"/>
        <v>0</v>
      </c>
      <c r="AG47" s="99">
        <f t="shared" si="31"/>
        <v>0</v>
      </c>
      <c r="AH47" s="87"/>
      <c r="AI47" s="87"/>
      <c r="AJ47" s="87">
        <f>AJ43-SUM(AJ44:AJ46)</f>
        <v>0</v>
      </c>
      <c r="AK47" s="87">
        <f t="shared" ref="AK47" si="32">AK43-SUM(AK44:AK46)</f>
        <v>0</v>
      </c>
      <c r="AL47" s="87"/>
      <c r="AM47" s="87"/>
      <c r="AN47" s="98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63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58"/>
      <c r="CC47" s="58"/>
      <c r="CD47" s="64"/>
    </row>
    <row r="48" spans="1:121" s="23" customFormat="1" x14ac:dyDescent="0.3">
      <c r="A48" s="24" t="str">
        <f>A22</f>
        <v>IVL Core EBITDA (เหรียญต่อตัน)</v>
      </c>
      <c r="B48" s="66">
        <f t="shared" ref="B48:Q51" si="33">B53/B43</f>
        <v>124.76174296992279</v>
      </c>
      <c r="C48" s="20">
        <f t="shared" si="33"/>
        <v>127.01538402330497</v>
      </c>
      <c r="D48" s="20">
        <f t="shared" si="33"/>
        <v>87.788838549383172</v>
      </c>
      <c r="E48" s="20">
        <f t="shared" si="33"/>
        <v>82.326715529181712</v>
      </c>
      <c r="F48" s="20">
        <f t="shared" si="33"/>
        <v>90.933702140461179</v>
      </c>
      <c r="G48" s="20">
        <f t="shared" si="33"/>
        <v>91.181396547553945</v>
      </c>
      <c r="H48" s="20">
        <f>H22</f>
        <v>88.837680038554495</v>
      </c>
      <c r="I48" s="20">
        <f>I22</f>
        <v>110.3169891515381</v>
      </c>
      <c r="J48" s="20">
        <f t="shared" ref="J48:AE48" si="34">J22</f>
        <v>138.3385808252454</v>
      </c>
      <c r="K48" s="20"/>
      <c r="L48" s="19">
        <f t="shared" si="34"/>
        <v>92.937297218015573</v>
      </c>
      <c r="M48" s="20">
        <f t="shared" si="34"/>
        <v>64.325436227541928</v>
      </c>
      <c r="N48" s="20">
        <f t="shared" si="34"/>
        <v>91.963781116934996</v>
      </c>
      <c r="O48" s="20">
        <f t="shared" si="34"/>
        <v>86.546088244095628</v>
      </c>
      <c r="P48" s="20">
        <f t="shared" si="34"/>
        <v>86.072134212741545</v>
      </c>
      <c r="Q48" s="20">
        <f t="shared" si="34"/>
        <v>92.820602816529117</v>
      </c>
      <c r="R48" s="20">
        <f t="shared" si="34"/>
        <v>96.418928311856618</v>
      </c>
      <c r="S48" s="20">
        <f t="shared" si="34"/>
        <v>83.131032547183935</v>
      </c>
      <c r="T48" s="20">
        <f t="shared" si="34"/>
        <v>91.716292393536605</v>
      </c>
      <c r="U48" s="20">
        <f t="shared" si="34"/>
        <v>89.649831637265081</v>
      </c>
      <c r="V48" s="20">
        <f t="shared" si="34"/>
        <v>103.12425288881353</v>
      </c>
      <c r="W48" s="20">
        <f t="shared" si="34"/>
        <v>92.823933390307559</v>
      </c>
      <c r="X48" s="20">
        <f t="shared" si="34"/>
        <v>78.749091749133655</v>
      </c>
      <c r="Y48" s="20">
        <f t="shared" si="34"/>
        <v>76.366059661398708</v>
      </c>
      <c r="Z48" s="20">
        <f t="shared" si="34"/>
        <v>94.463677442157291</v>
      </c>
      <c r="AA48" s="20">
        <f t="shared" si="34"/>
        <v>91.05480632073251</v>
      </c>
      <c r="AB48" s="20">
        <f t="shared" si="34"/>
        <v>90.4644643020779</v>
      </c>
      <c r="AC48" s="20">
        <f t="shared" si="34"/>
        <v>99.996777147433136</v>
      </c>
      <c r="AD48" s="20">
        <f t="shared" si="34"/>
        <v>107.29577895848711</v>
      </c>
      <c r="AE48" s="20">
        <f t="shared" si="34"/>
        <v>122.03390006915461</v>
      </c>
      <c r="AF48" s="20">
        <f t="shared" ref="AF48:AN51" si="35">AF53/AF43</f>
        <v>110.89556659628376</v>
      </c>
      <c r="AG48" s="66">
        <f t="shared" si="35"/>
        <v>140.30362565143679</v>
      </c>
      <c r="AH48" s="20">
        <f t="shared" si="35"/>
        <v>152.55251977889105</v>
      </c>
      <c r="AI48" s="20">
        <f t="shared" si="35"/>
        <v>149.79672782911891</v>
      </c>
      <c r="AJ48" s="20">
        <f t="shared" si="35"/>
        <v>112.77411789154273</v>
      </c>
      <c r="AK48" s="20">
        <f t="shared" si="35"/>
        <v>102.38564464101363</v>
      </c>
      <c r="AL48" s="20">
        <f t="shared" si="35"/>
        <v>114.8096486722972</v>
      </c>
      <c r="AM48" s="20">
        <f t="shared" si="35"/>
        <v>84.033603158520194</v>
      </c>
      <c r="AN48" s="19">
        <f t="shared" si="35"/>
        <v>69.643835124545461</v>
      </c>
      <c r="AO48" s="20"/>
      <c r="AP48" s="20"/>
      <c r="AQ48" s="26"/>
      <c r="AR48" s="26"/>
      <c r="AS48" s="26"/>
      <c r="AT48" s="26"/>
      <c r="AU48" s="26"/>
      <c r="AV48" s="26"/>
      <c r="AW48" s="26"/>
      <c r="AX48" s="26"/>
      <c r="AY48" s="26"/>
      <c r="AZ48" s="70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58"/>
      <c r="CC48" s="58"/>
      <c r="CD48" s="22"/>
    </row>
    <row r="49" spans="1:82" s="23" customFormat="1" x14ac:dyDescent="0.3">
      <c r="A49" s="29" t="str">
        <f>A44</f>
        <v>High Value Add (HVA)</v>
      </c>
      <c r="B49" s="66">
        <f t="shared" si="33"/>
        <v>350.50860693872926</v>
      </c>
      <c r="C49" s="20">
        <f t="shared" si="33"/>
        <v>199.01373386065663</v>
      </c>
      <c r="D49" s="20">
        <f t="shared" si="33"/>
        <v>129.86501027703781</v>
      </c>
      <c r="E49" s="20">
        <f t="shared" si="33"/>
        <v>157.19751513869468</v>
      </c>
      <c r="F49" s="20">
        <f t="shared" si="33"/>
        <v>176.50427365341275</v>
      </c>
      <c r="G49" s="20">
        <f t="shared" si="33"/>
        <v>205.50383427775628</v>
      </c>
      <c r="H49" s="20">
        <f t="shared" si="33"/>
        <v>217.55855509317522</v>
      </c>
      <c r="I49" s="20">
        <f t="shared" si="33"/>
        <v>287.25609232700344</v>
      </c>
      <c r="J49" s="20">
        <f t="shared" si="33"/>
        <v>246.86000150748038</v>
      </c>
      <c r="K49" s="20"/>
      <c r="L49" s="19">
        <f t="shared" si="33"/>
        <v>177.47288475184661</v>
      </c>
      <c r="M49" s="20">
        <f t="shared" si="33"/>
        <v>120.93842581110702</v>
      </c>
      <c r="N49" s="20">
        <f t="shared" si="33"/>
        <v>177.63538845654864</v>
      </c>
      <c r="O49" s="20">
        <f t="shared" si="33"/>
        <v>137.57377846576935</v>
      </c>
      <c r="P49" s="20">
        <f t="shared" si="33"/>
        <v>175.52843828753399</v>
      </c>
      <c r="Q49" s="20">
        <f t="shared" si="33"/>
        <v>183.60825955169017</v>
      </c>
      <c r="R49" s="20">
        <f t="shared" ref="M49:AE51" si="36">R54/R44</f>
        <v>190.14093527384287</v>
      </c>
      <c r="S49" s="20">
        <f t="shared" si="36"/>
        <v>140.2703152923317</v>
      </c>
      <c r="T49" s="20">
        <f t="shared" si="36"/>
        <v>195.01407163625237</v>
      </c>
      <c r="U49" s="20">
        <f t="shared" si="36"/>
        <v>222.43554651641654</v>
      </c>
      <c r="V49" s="20">
        <f t="shared" si="36"/>
        <v>210.72238220054865</v>
      </c>
      <c r="W49" s="20">
        <f t="shared" si="36"/>
        <v>195.98782121401089</v>
      </c>
      <c r="X49" s="20">
        <f t="shared" si="36"/>
        <v>193.47202441022677</v>
      </c>
      <c r="Y49" s="20">
        <f t="shared" si="36"/>
        <v>193.16148078821624</v>
      </c>
      <c r="Z49" s="20">
        <f t="shared" si="36"/>
        <v>242.60758236875466</v>
      </c>
      <c r="AA49" s="20">
        <f t="shared" si="36"/>
        <v>219.91726007821669</v>
      </c>
      <c r="AB49" s="20">
        <f t="shared" si="36"/>
        <v>210.31402257178749</v>
      </c>
      <c r="AC49" s="20">
        <f t="shared" si="36"/>
        <v>273.60145633926737</v>
      </c>
      <c r="AD49" s="20">
        <f t="shared" si="36"/>
        <v>305.06599517973802</v>
      </c>
      <c r="AE49" s="20">
        <f t="shared" si="36"/>
        <v>315.94972217460128</v>
      </c>
      <c r="AF49" s="20">
        <f t="shared" si="35"/>
        <v>253.53801883431294</v>
      </c>
      <c r="AG49" s="66">
        <f t="shared" si="35"/>
        <v>267.61949883195638</v>
      </c>
      <c r="AH49" s="20">
        <f t="shared" si="35"/>
        <v>258.10958655790762</v>
      </c>
      <c r="AI49" s="20">
        <f t="shared" si="35"/>
        <v>232.73183367074463</v>
      </c>
      <c r="AJ49" s="20">
        <f t="shared" si="35"/>
        <v>232.25412281928524</v>
      </c>
      <c r="AK49" s="20">
        <f t="shared" si="35"/>
        <v>204.02868040803401</v>
      </c>
      <c r="AL49" s="20">
        <f t="shared" si="35"/>
        <v>162.1533516730039</v>
      </c>
      <c r="AM49" s="20">
        <f t="shared" si="35"/>
        <v>171.95849995243265</v>
      </c>
      <c r="AN49" s="19">
        <f t="shared" si="35"/>
        <v>172.67481659647251</v>
      </c>
      <c r="AO49" s="20"/>
      <c r="AP49" s="20"/>
      <c r="AQ49" s="26"/>
      <c r="AR49" s="26"/>
      <c r="AS49" s="26"/>
      <c r="AT49" s="26"/>
      <c r="AU49" s="26"/>
      <c r="AV49" s="26"/>
      <c r="AW49" s="26"/>
      <c r="AX49" s="26"/>
      <c r="AY49" s="26"/>
      <c r="AZ49" s="70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58"/>
      <c r="CC49" s="58"/>
      <c r="CD49" s="22"/>
    </row>
    <row r="50" spans="1:82" s="23" customFormat="1" x14ac:dyDescent="0.3">
      <c r="A50" s="29" t="str">
        <f t="shared" ref="A50:A51" si="37">A45</f>
        <v>Special Position (West Necessities)</v>
      </c>
      <c r="B50" s="66">
        <f t="shared" si="33"/>
        <v>104.62585514881533</v>
      </c>
      <c r="C50" s="20">
        <f t="shared" si="33"/>
        <v>138.24415579087878</v>
      </c>
      <c r="D50" s="20">
        <f t="shared" si="33"/>
        <v>131.02835823996566</v>
      </c>
      <c r="E50" s="20">
        <f t="shared" si="33"/>
        <v>96.681921928185389</v>
      </c>
      <c r="F50" s="20">
        <f t="shared" si="33"/>
        <v>101.82522827517863</v>
      </c>
      <c r="G50" s="20">
        <f t="shared" si="33"/>
        <v>85.46056726934421</v>
      </c>
      <c r="H50" s="20">
        <f t="shared" si="33"/>
        <v>63.234761634192431</v>
      </c>
      <c r="I50" s="20">
        <f t="shared" si="33"/>
        <v>82.650928107365516</v>
      </c>
      <c r="J50" s="20">
        <f t="shared" si="33"/>
        <v>123.74516382793236</v>
      </c>
      <c r="K50" s="20"/>
      <c r="L50" s="19">
        <f t="shared" si="33"/>
        <v>88.848791154799315</v>
      </c>
      <c r="M50" s="20">
        <f t="shared" si="36"/>
        <v>82.091338252367891</v>
      </c>
      <c r="N50" s="20">
        <f t="shared" si="36"/>
        <v>96.297758704666947</v>
      </c>
      <c r="O50" s="20">
        <f t="shared" si="36"/>
        <v>107.08655281348653</v>
      </c>
      <c r="P50" s="20">
        <f t="shared" si="36"/>
        <v>97.262500614631719</v>
      </c>
      <c r="Q50" s="20">
        <f t="shared" si="36"/>
        <v>107.15820035034706</v>
      </c>
      <c r="R50" s="20">
        <f t="shared" si="36"/>
        <v>110.61408742536788</v>
      </c>
      <c r="S50" s="20">
        <f t="shared" si="36"/>
        <v>111.22594230188633</v>
      </c>
      <c r="T50" s="20">
        <f t="shared" si="36"/>
        <v>76.442888533750178</v>
      </c>
      <c r="U50" s="20">
        <f t="shared" si="36"/>
        <v>89.296991989236034</v>
      </c>
      <c r="V50" s="20">
        <f t="shared" si="36"/>
        <v>112.43701155157414</v>
      </c>
      <c r="W50" s="20">
        <f t="shared" si="36"/>
        <v>84.00431116985807</v>
      </c>
      <c r="X50" s="20">
        <f t="shared" si="36"/>
        <v>56.977419407227345</v>
      </c>
      <c r="Y50" s="20">
        <f t="shared" si="36"/>
        <v>51.019456045089171</v>
      </c>
      <c r="Z50" s="20">
        <f t="shared" si="36"/>
        <v>60.871434536213989</v>
      </c>
      <c r="AA50" s="20">
        <f t="shared" si="36"/>
        <v>64.763582134753719</v>
      </c>
      <c r="AB50" s="20">
        <f t="shared" si="36"/>
        <v>71.485700445044941</v>
      </c>
      <c r="AC50" s="20">
        <f t="shared" si="36"/>
        <v>71.710628570139122</v>
      </c>
      <c r="AD50" s="20">
        <f t="shared" si="36"/>
        <v>66.812815870129086</v>
      </c>
      <c r="AE50" s="20">
        <f t="shared" si="36"/>
        <v>92.116422520999407</v>
      </c>
      <c r="AF50" s="20">
        <f t="shared" si="35"/>
        <v>97.29012060364991</v>
      </c>
      <c r="AG50" s="66">
        <f t="shared" si="35"/>
        <v>133.34645790674853</v>
      </c>
      <c r="AH50" s="20">
        <f t="shared" si="35"/>
        <v>135.52808290434226</v>
      </c>
      <c r="AI50" s="20">
        <f t="shared" si="35"/>
        <v>138.84903127019899</v>
      </c>
      <c r="AJ50" s="20">
        <f t="shared" si="35"/>
        <v>90.06641362944579</v>
      </c>
      <c r="AK50" s="20">
        <f t="shared" si="35"/>
        <v>85.469111553254635</v>
      </c>
      <c r="AL50" s="20">
        <f t="shared" si="35"/>
        <v>114.53504100123583</v>
      </c>
      <c r="AM50" s="20">
        <f t="shared" si="35"/>
        <v>85.785063042126907</v>
      </c>
      <c r="AN50" s="19">
        <f t="shared" si="35"/>
        <v>66.394791726310345</v>
      </c>
      <c r="AO50" s="20"/>
      <c r="AP50" s="20"/>
      <c r="AQ50" s="26"/>
      <c r="AR50" s="26"/>
      <c r="AS50" s="26"/>
      <c r="AT50" s="26"/>
      <c r="AU50" s="26"/>
      <c r="AV50" s="26"/>
      <c r="AW50" s="26"/>
      <c r="AX50" s="26"/>
      <c r="AY50" s="26"/>
      <c r="AZ50" s="70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58"/>
      <c r="CC50" s="58"/>
      <c r="CD50" s="22"/>
    </row>
    <row r="51" spans="1:82" s="23" customFormat="1" x14ac:dyDescent="0.3">
      <c r="A51" s="29" t="str">
        <f t="shared" si="37"/>
        <v>Cyclical (East Necessities)</v>
      </c>
      <c r="B51" s="66">
        <f t="shared" si="33"/>
        <v>130.61220644085401</v>
      </c>
      <c r="C51" s="20">
        <f t="shared" si="33"/>
        <v>107.66928002221698</v>
      </c>
      <c r="D51" s="20">
        <f t="shared" si="33"/>
        <v>17.158753311544039</v>
      </c>
      <c r="E51" s="20">
        <f t="shared" si="33"/>
        <v>34.600024121730009</v>
      </c>
      <c r="F51" s="20">
        <f t="shared" si="33"/>
        <v>34.617324948553588</v>
      </c>
      <c r="G51" s="20">
        <f t="shared" si="33"/>
        <v>30.739470789441732</v>
      </c>
      <c r="H51" s="20">
        <f t="shared" si="33"/>
        <v>43.906175719783313</v>
      </c>
      <c r="I51" s="20">
        <f t="shared" si="33"/>
        <v>35.998970405060568</v>
      </c>
      <c r="J51" s="20">
        <f t="shared" si="33"/>
        <v>84.543154785546562</v>
      </c>
      <c r="K51" s="20"/>
      <c r="L51" s="19">
        <f t="shared" si="33"/>
        <v>58.691462321221451</v>
      </c>
      <c r="M51" s="20">
        <f t="shared" si="36"/>
        <v>20.097607782558036</v>
      </c>
      <c r="N51" s="20">
        <f t="shared" si="36"/>
        <v>43.274070871959815</v>
      </c>
      <c r="O51" s="20">
        <f t="shared" si="36"/>
        <v>45.831517873597491</v>
      </c>
      <c r="P51" s="20">
        <f t="shared" si="36"/>
        <v>28.320801960098361</v>
      </c>
      <c r="Q51" s="20">
        <f t="shared" si="36"/>
        <v>32.024597532908459</v>
      </c>
      <c r="R51" s="20">
        <f t="shared" si="36"/>
        <v>33.572038506877043</v>
      </c>
      <c r="S51" s="20">
        <f t="shared" si="36"/>
        <v>24.287700239842085</v>
      </c>
      <c r="T51" s="20">
        <f t="shared" si="36"/>
        <v>49.049401316567455</v>
      </c>
      <c r="U51" s="20">
        <f t="shared" si="36"/>
        <v>25.413261302739162</v>
      </c>
      <c r="V51" s="20">
        <f t="shared" si="36"/>
        <v>22.212026678437915</v>
      </c>
      <c r="W51" s="20">
        <f t="shared" si="36"/>
        <v>38.063862301310934</v>
      </c>
      <c r="X51" s="20">
        <f t="shared" si="36"/>
        <v>37.363094299616066</v>
      </c>
      <c r="Y51" s="20">
        <f t="shared" si="36"/>
        <v>39.627956664982314</v>
      </c>
      <c r="Z51" s="20">
        <f t="shared" si="36"/>
        <v>56.824567826997516</v>
      </c>
      <c r="AA51" s="20">
        <f t="shared" si="36"/>
        <v>48.681946412616774</v>
      </c>
      <c r="AB51" s="20">
        <f t="shared" si="36"/>
        <v>28.555706545817532</v>
      </c>
      <c r="AC51" s="20">
        <f t="shared" si="36"/>
        <v>28.604664016942689</v>
      </c>
      <c r="AD51" s="20">
        <f t="shared" si="36"/>
        <v>40.329706649155774</v>
      </c>
      <c r="AE51" s="20">
        <f t="shared" si="36"/>
        <v>33.829875902664661</v>
      </c>
      <c r="AF51" s="20">
        <f t="shared" si="35"/>
        <v>41.015114970839491</v>
      </c>
      <c r="AG51" s="66">
        <f t="shared" si="35"/>
        <v>53.079905990663477</v>
      </c>
      <c r="AH51" s="20">
        <f t="shared" si="35"/>
        <v>102.1207516694689</v>
      </c>
      <c r="AI51" s="20">
        <f t="shared" si="35"/>
        <v>109.04481336913815</v>
      </c>
      <c r="AJ51" s="20">
        <f t="shared" si="35"/>
        <v>74.449289599309495</v>
      </c>
      <c r="AK51" s="20">
        <f t="shared" si="35"/>
        <v>65.887165022110253</v>
      </c>
      <c r="AL51" s="20">
        <f t="shared" si="35"/>
        <v>94.12354489028472</v>
      </c>
      <c r="AM51" s="20">
        <f t="shared" si="35"/>
        <v>47.702670893191637</v>
      </c>
      <c r="AN51" s="19">
        <f t="shared" si="35"/>
        <v>32.714099587126519</v>
      </c>
      <c r="AO51" s="20"/>
      <c r="AP51" s="20"/>
      <c r="AQ51" s="26"/>
      <c r="AR51" s="26"/>
      <c r="AS51" s="26"/>
      <c r="AT51" s="26"/>
      <c r="AU51" s="26"/>
      <c r="AV51" s="26"/>
      <c r="AW51" s="26"/>
      <c r="AX51" s="26"/>
      <c r="AY51" s="26"/>
      <c r="AZ51" s="70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58"/>
      <c r="CC51" s="58"/>
      <c r="CD51" s="22"/>
    </row>
    <row r="52" spans="1:82" s="23" customFormat="1" x14ac:dyDescent="0.3">
      <c r="A52" s="71"/>
      <c r="B52" s="100"/>
      <c r="C52" s="101"/>
      <c r="D52" s="101"/>
      <c r="E52" s="101"/>
      <c r="F52" s="101"/>
      <c r="G52" s="101"/>
      <c r="H52" s="101"/>
      <c r="I52" s="101"/>
      <c r="J52" s="87"/>
      <c r="K52" s="87"/>
      <c r="L52" s="98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9"/>
      <c r="AH52" s="87"/>
      <c r="AI52" s="87"/>
      <c r="AJ52" s="87"/>
      <c r="AK52" s="87"/>
      <c r="AL52" s="87"/>
      <c r="AM52" s="87"/>
      <c r="AN52" s="98"/>
      <c r="AO52" s="20"/>
      <c r="AP52" s="20"/>
      <c r="AQ52" s="73"/>
      <c r="AR52" s="73"/>
      <c r="AS52" s="73"/>
      <c r="AT52" s="73"/>
      <c r="AU52" s="73"/>
      <c r="AV52" s="73"/>
      <c r="AW52" s="73"/>
      <c r="AX52" s="73"/>
      <c r="AY52" s="73"/>
      <c r="AZ52" s="70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58"/>
      <c r="CC52" s="58"/>
      <c r="CD52" s="22"/>
    </row>
    <row r="53" spans="1:82" s="23" customFormat="1" x14ac:dyDescent="0.3">
      <c r="A53" s="24" t="str">
        <f>A28</f>
        <v>IVL Core EBITDA (ล้านเหรียญ)</v>
      </c>
      <c r="B53" s="66">
        <f>B28</f>
        <v>397.42885199797178</v>
      </c>
      <c r="C53" s="20">
        <f t="shared" ref="C53:AJ53" si="38">C28</f>
        <v>553.95371852544827</v>
      </c>
      <c r="D53" s="20">
        <f t="shared" si="38"/>
        <v>461.31942145290526</v>
      </c>
      <c r="E53" s="20">
        <f t="shared" si="38"/>
        <v>477.81732825296655</v>
      </c>
      <c r="F53" s="20">
        <f t="shared" si="38"/>
        <v>568.2826667683745</v>
      </c>
      <c r="G53" s="20">
        <f t="shared" si="38"/>
        <v>640.42140834613429</v>
      </c>
      <c r="H53" s="20">
        <f t="shared" si="38"/>
        <v>775.45759419058766</v>
      </c>
      <c r="I53" s="20">
        <f t="shared" si="38"/>
        <v>1004.2450850368494</v>
      </c>
      <c r="J53" s="20">
        <f t="shared" si="38"/>
        <v>1441.4048154345535</v>
      </c>
      <c r="K53" s="20"/>
      <c r="L53" s="19">
        <f t="shared" si="38"/>
        <v>1146.8000054353004</v>
      </c>
      <c r="M53" s="20">
        <f t="shared" si="38"/>
        <v>91.557287036988996</v>
      </c>
      <c r="N53" s="20">
        <f t="shared" si="38"/>
        <v>132.95544735590909</v>
      </c>
      <c r="O53" s="20">
        <f t="shared" si="38"/>
        <v>127.30929224791949</v>
      </c>
      <c r="P53" s="20">
        <f t="shared" si="38"/>
        <v>125.99530161214834</v>
      </c>
      <c r="Q53" s="20">
        <f t="shared" si="38"/>
        <v>139.73673381266647</v>
      </c>
      <c r="R53" s="20">
        <f t="shared" si="38"/>
        <v>153.00190201054238</v>
      </c>
      <c r="S53" s="20">
        <f t="shared" si="38"/>
        <v>135.71271579048877</v>
      </c>
      <c r="T53" s="20">
        <f t="shared" si="38"/>
        <v>139.8313151546765</v>
      </c>
      <c r="U53" s="20">
        <f t="shared" si="38"/>
        <v>145.83525829447248</v>
      </c>
      <c r="V53" s="20">
        <f t="shared" si="38"/>
        <v>187.12774380063289</v>
      </c>
      <c r="W53" s="20">
        <f t="shared" si="38"/>
        <v>167.22499514455529</v>
      </c>
      <c r="X53" s="20">
        <f t="shared" si="38"/>
        <v>140.23341110647354</v>
      </c>
      <c r="Y53" s="20">
        <f t="shared" si="38"/>
        <v>134.76860136557323</v>
      </c>
      <c r="Z53" s="20">
        <f t="shared" si="38"/>
        <v>219.09517624800907</v>
      </c>
      <c r="AA53" s="20">
        <f t="shared" si="38"/>
        <v>216.67175167448752</v>
      </c>
      <c r="AB53" s="20">
        <f t="shared" si="38"/>
        <v>204.92206490251792</v>
      </c>
      <c r="AC53" s="20">
        <f t="shared" si="38"/>
        <v>218.80670292258026</v>
      </c>
      <c r="AD53" s="20">
        <f t="shared" si="38"/>
        <v>238.50753171692691</v>
      </c>
      <c r="AE53" s="20">
        <f t="shared" si="38"/>
        <v>291.24958753349239</v>
      </c>
      <c r="AF53" s="20">
        <f t="shared" si="38"/>
        <v>255.68126286384989</v>
      </c>
      <c r="AG53" s="66">
        <f t="shared" si="38"/>
        <v>326.22326700803973</v>
      </c>
      <c r="AH53" s="20">
        <f t="shared" si="38"/>
        <v>388.43675287149466</v>
      </c>
      <c r="AI53" s="20">
        <f t="shared" si="38"/>
        <v>408.94250676954834</v>
      </c>
      <c r="AJ53" s="20">
        <f t="shared" si="38"/>
        <v>317.80228878547109</v>
      </c>
      <c r="AK53" s="20">
        <f>AK124</f>
        <v>303.6978823687474</v>
      </c>
      <c r="AL53" s="20">
        <f>AL28</f>
        <v>361.40677020253531</v>
      </c>
      <c r="AM53" s="20">
        <f>AM28</f>
        <v>281.09380402098122</v>
      </c>
      <c r="AN53" s="68">
        <f t="shared" ref="AN53" si="39">AN28</f>
        <v>200.60156432177257</v>
      </c>
      <c r="AO53" s="102"/>
      <c r="AP53" s="103"/>
      <c r="AQ53" s="26"/>
      <c r="AR53" s="26"/>
      <c r="AS53" s="26"/>
      <c r="AT53" s="26"/>
      <c r="AU53" s="26"/>
      <c r="AV53" s="26"/>
      <c r="AW53" s="26"/>
      <c r="AX53" s="26"/>
      <c r="AY53" s="26"/>
      <c r="AZ53" s="70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58"/>
      <c r="CC53" s="58"/>
      <c r="CD53" s="22"/>
    </row>
    <row r="54" spans="1:82" s="23" customFormat="1" x14ac:dyDescent="0.3">
      <c r="A54" s="29" t="str">
        <f>A49</f>
        <v>High Value Add (HVA)</v>
      </c>
      <c r="B54" s="66">
        <v>28.777428484940252</v>
      </c>
      <c r="C54" s="20">
        <v>61.085930664706659</v>
      </c>
      <c r="D54" s="20">
        <v>113.13310688838953</v>
      </c>
      <c r="E54" s="20">
        <v>169.6983410789565</v>
      </c>
      <c r="F54" s="20">
        <f>SUM(Q54:T54)</f>
        <v>252.62167761492142</v>
      </c>
      <c r="G54" s="20">
        <f>SUM(U54:X54)</f>
        <v>311.92067225532753</v>
      </c>
      <c r="H54" s="20">
        <f>SUM(Y54:AB54)</f>
        <v>373.43955494107735</v>
      </c>
      <c r="I54" s="20">
        <f>SUM(AC54:AF54)</f>
        <v>529.07640109381668</v>
      </c>
      <c r="J54" s="20">
        <f>SUM(AG54:AJ54)</f>
        <v>532.02116626317013</v>
      </c>
      <c r="K54" s="20"/>
      <c r="L54" s="19">
        <v>391.88568437694158</v>
      </c>
      <c r="M54" s="20">
        <v>36.144168608775743</v>
      </c>
      <c r="N54" s="20">
        <v>49.947771404160839</v>
      </c>
      <c r="O54" s="20">
        <v>41.328678828631169</v>
      </c>
      <c r="P54" s="20">
        <v>56.370289262931315</v>
      </c>
      <c r="Q54" s="20">
        <v>59.906807069079179</v>
      </c>
      <c r="R54" s="20">
        <v>68.735880018729688</v>
      </c>
      <c r="S54" s="20">
        <v>53.831693939179196</v>
      </c>
      <c r="T54" s="20">
        <v>70.147296587933369</v>
      </c>
      <c r="U54" s="20">
        <v>79.303326800206065</v>
      </c>
      <c r="V54" s="20">
        <v>85.423371224326829</v>
      </c>
      <c r="W54" s="20">
        <v>73.472104045675877</v>
      </c>
      <c r="X54" s="20">
        <v>73.721870185118803</v>
      </c>
      <c r="Y54" s="20">
        <v>70.414182471176829</v>
      </c>
      <c r="Z54" s="20">
        <v>108.21758500256067</v>
      </c>
      <c r="AA54" s="20">
        <v>98.084054986017094</v>
      </c>
      <c r="AB54" s="20">
        <v>96.723732481322756</v>
      </c>
      <c r="AC54" s="20">
        <v>122.67572007307018</v>
      </c>
      <c r="AD54" s="20">
        <v>137.76348486421435</v>
      </c>
      <c r="AE54" s="20">
        <v>151.04869084668798</v>
      </c>
      <c r="AF54" s="20">
        <v>117.58850530984418</v>
      </c>
      <c r="AG54" s="66">
        <v>132.94136808877539</v>
      </c>
      <c r="AH54" s="20">
        <v>136.15611519611852</v>
      </c>
      <c r="AI54" s="20">
        <v>131.97115751044575</v>
      </c>
      <c r="AJ54" s="20">
        <v>130.9525254678305</v>
      </c>
      <c r="AK54" s="20">
        <v>112.12673835673934</v>
      </c>
      <c r="AL54" s="20">
        <v>95.609660530936239</v>
      </c>
      <c r="AM54" s="20">
        <v>103.80144163647589</v>
      </c>
      <c r="AN54" s="39">
        <f>L54-(AK54+AL54+AM54)</f>
        <v>80.347843852790106</v>
      </c>
      <c r="AO54" s="104"/>
      <c r="AP54" s="103"/>
      <c r="AQ54" s="26"/>
      <c r="AR54" s="26"/>
      <c r="AS54" s="26"/>
      <c r="AT54" s="26"/>
      <c r="AU54" s="26"/>
      <c r="AV54" s="26"/>
      <c r="AW54" s="26"/>
      <c r="AX54" s="26"/>
      <c r="AY54" s="26"/>
      <c r="AZ54" s="88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58"/>
      <c r="CC54" s="58"/>
      <c r="CD54" s="105"/>
    </row>
    <row r="55" spans="1:82" s="23" customFormat="1" x14ac:dyDescent="0.3">
      <c r="A55" s="29" t="str">
        <f>A50</f>
        <v>Special Position (West Necessities)</v>
      </c>
      <c r="B55" s="66">
        <v>144.16681698322498</v>
      </c>
      <c r="C55" s="20">
        <v>287.78755941116924</v>
      </c>
      <c r="D55" s="20">
        <v>309.19712672315256</v>
      </c>
      <c r="E55" s="20">
        <v>227.08362306454183</v>
      </c>
      <c r="F55" s="20">
        <f t="shared" ref="F55:F56" si="40">SUM(Q55:T55)</f>
        <v>234.9318562362991</v>
      </c>
      <c r="G55" s="20">
        <f t="shared" ref="G55:G56" si="41">SUM(U55:X55)</f>
        <v>246.51943492210049</v>
      </c>
      <c r="H55" s="20">
        <f t="shared" ref="H55:H56" si="42">SUM(Y55:AB55)</f>
        <v>266.03046624251039</v>
      </c>
      <c r="I55" s="20">
        <f t="shared" ref="I55:I56" si="43">SUM(AC55:AF55)</f>
        <v>381.75923429972408</v>
      </c>
      <c r="J55" s="20">
        <f t="shared" ref="J55:J56" si="44">SUM(AG55:AJ55)</f>
        <v>662.1079851031966</v>
      </c>
      <c r="K55" s="20"/>
      <c r="L55" s="19">
        <v>518.93814118052535</v>
      </c>
      <c r="M55" s="20">
        <v>45.963023062635287</v>
      </c>
      <c r="N55" s="20">
        <v>55.423114525740033</v>
      </c>
      <c r="O55" s="20">
        <v>59.594589517542403</v>
      </c>
      <c r="P55" s="20">
        <v>52.010328933081659</v>
      </c>
      <c r="Q55" s="20">
        <v>61.81521150160097</v>
      </c>
      <c r="R55" s="20">
        <v>64.681137539759575</v>
      </c>
      <c r="S55" s="20">
        <v>66.711867418165355</v>
      </c>
      <c r="T55" s="20">
        <v>41.723639776773197</v>
      </c>
      <c r="U55" s="20">
        <v>56.207561883270174</v>
      </c>
      <c r="V55" s="20">
        <v>83.023250612308217</v>
      </c>
      <c r="W55" s="20">
        <v>64.860790205261381</v>
      </c>
      <c r="X55" s="20">
        <v>42.427832221260736</v>
      </c>
      <c r="Y55" s="20">
        <v>36.196199141878836</v>
      </c>
      <c r="Z55" s="20">
        <v>69.350605452710766</v>
      </c>
      <c r="AA55" s="20">
        <v>78.030811500770227</v>
      </c>
      <c r="AB55" s="20">
        <v>82.452850147150556</v>
      </c>
      <c r="AC55" s="20">
        <v>77.943198863990233</v>
      </c>
      <c r="AD55" s="20">
        <v>73.036383960297854</v>
      </c>
      <c r="AE55" s="20">
        <v>115.7051124982043</v>
      </c>
      <c r="AF55" s="20">
        <v>115.07453897723167</v>
      </c>
      <c r="AG55" s="66">
        <v>152.82165310315872</v>
      </c>
      <c r="AH55" s="20">
        <v>175.60866073845784</v>
      </c>
      <c r="AI55" s="20">
        <v>204.05932871420708</v>
      </c>
      <c r="AJ55" s="20">
        <v>129.61834254737295</v>
      </c>
      <c r="AK55" s="20">
        <v>123.34326944163378</v>
      </c>
      <c r="AL55" s="20">
        <v>184.25537191730933</v>
      </c>
      <c r="AM55" s="20">
        <v>115.8043714726512</v>
      </c>
      <c r="AN55" s="19">
        <f>L55-(AK55+AL55+AM55)</f>
        <v>95.535128348931039</v>
      </c>
      <c r="AO55" s="106"/>
      <c r="AP55" s="103"/>
      <c r="AQ55" s="26"/>
      <c r="AR55" s="26"/>
      <c r="AS55" s="26"/>
      <c r="AT55" s="26"/>
      <c r="AU55" s="26"/>
      <c r="AV55" s="26"/>
      <c r="AW55" s="26"/>
      <c r="AX55" s="26"/>
      <c r="AY55" s="26"/>
      <c r="AZ55" s="88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58"/>
      <c r="CC55" s="58"/>
      <c r="CD55" s="105"/>
    </row>
    <row r="56" spans="1:82" s="23" customFormat="1" x14ac:dyDescent="0.3">
      <c r="A56" s="29" t="str">
        <f>A51</f>
        <v>Cyclical (East Necessities)</v>
      </c>
      <c r="B56" s="66">
        <v>225.36788728690436</v>
      </c>
      <c r="C56" s="20">
        <v>212.39215873539072</v>
      </c>
      <c r="D56" s="20">
        <v>34.728350824097227</v>
      </c>
      <c r="E56" s="20">
        <v>82.196596740313908</v>
      </c>
      <c r="F56" s="20">
        <f t="shared" si="40"/>
        <v>86.922745320302084</v>
      </c>
      <c r="G56" s="20">
        <f t="shared" si="41"/>
        <v>80.573219337239792</v>
      </c>
      <c r="H56" s="20">
        <f t="shared" si="42"/>
        <v>123.17427398925368</v>
      </c>
      <c r="I56" s="20">
        <f t="shared" si="43"/>
        <v>95.127451087582898</v>
      </c>
      <c r="J56" s="20">
        <f t="shared" si="44"/>
        <v>246.33073240415689</v>
      </c>
      <c r="K56" s="20"/>
      <c r="L56" s="19">
        <v>251.82567451737643</v>
      </c>
      <c r="M56" s="20">
        <v>11.346702451955389</v>
      </c>
      <c r="N56" s="20">
        <v>25.489148602769088</v>
      </c>
      <c r="O56" s="20">
        <v>28.144233295052487</v>
      </c>
      <c r="P56" s="20">
        <v>17.217512390536939</v>
      </c>
      <c r="Q56" s="20">
        <v>19.288897202638182</v>
      </c>
      <c r="R56" s="20">
        <v>21.506221916521099</v>
      </c>
      <c r="S56" s="20">
        <v>15.761689021682336</v>
      </c>
      <c r="T56" s="20">
        <v>30.365937179460467</v>
      </c>
      <c r="U56" s="20">
        <v>16.283624129321677</v>
      </c>
      <c r="V56" s="20">
        <v>14.899913166512349</v>
      </c>
      <c r="W56" s="20">
        <v>24.914139939540313</v>
      </c>
      <c r="X56" s="20">
        <v>24.475542101865454</v>
      </c>
      <c r="Y56" s="20">
        <v>27.374075310673369</v>
      </c>
      <c r="Z56" s="20">
        <v>41.709367763307007</v>
      </c>
      <c r="AA56" s="20">
        <v>35.475286212423974</v>
      </c>
      <c r="AB56" s="20">
        <v>18.615544702849331</v>
      </c>
      <c r="AC56" s="20">
        <v>18.674583037168535</v>
      </c>
      <c r="AD56" s="20">
        <v>27.350093095915263</v>
      </c>
      <c r="AE56" s="20">
        <v>22.073166107399437</v>
      </c>
      <c r="AF56" s="20">
        <v>27.029608847099666</v>
      </c>
      <c r="AG56" s="66">
        <v>36.217418739282834</v>
      </c>
      <c r="AH56" s="20">
        <v>73.833323186562211</v>
      </c>
      <c r="AI56" s="20">
        <v>75.598755633492345</v>
      </c>
      <c r="AJ56" s="20">
        <v>60.681234844819507</v>
      </c>
      <c r="AK56" s="20">
        <v>64.142417264334583</v>
      </c>
      <c r="AL56" s="20">
        <v>89.37295903716732</v>
      </c>
      <c r="AM56" s="20">
        <v>66.375307407586163</v>
      </c>
      <c r="AN56" s="19">
        <f>L56-(AK56+AL56+AM56)</f>
        <v>31.934990808288347</v>
      </c>
      <c r="AO56" s="106"/>
      <c r="AP56" s="103"/>
      <c r="AQ56" s="26"/>
      <c r="AR56" s="26"/>
      <c r="AS56" s="26"/>
      <c r="AT56" s="26"/>
      <c r="AU56" s="26"/>
      <c r="AV56" s="26"/>
      <c r="AW56" s="26"/>
      <c r="AX56" s="26"/>
      <c r="AY56" s="26"/>
      <c r="AZ56" s="88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58"/>
      <c r="CC56" s="58"/>
      <c r="CD56" s="105"/>
    </row>
    <row r="57" spans="1:82" s="23" customFormat="1" x14ac:dyDescent="0.3">
      <c r="A57" s="29" t="s">
        <v>24</v>
      </c>
      <c r="B57" s="66">
        <f>B33</f>
        <v>-0.88328075709779341</v>
      </c>
      <c r="C57" s="20">
        <f t="shared" ref="C57:AE57" si="45">C33</f>
        <v>-7.3246816796568055</v>
      </c>
      <c r="D57" s="20">
        <f t="shared" si="45"/>
        <v>4.2549939411036348</v>
      </c>
      <c r="E57" s="20">
        <f t="shared" si="45"/>
        <v>-1.1612326004498641</v>
      </c>
      <c r="F57" s="20">
        <f t="shared" si="45"/>
        <v>-6.087207351270763</v>
      </c>
      <c r="G57" s="20">
        <f t="shared" si="45"/>
        <v>1.4081834743770969</v>
      </c>
      <c r="H57" s="20">
        <f t="shared" si="45"/>
        <v>12.814453203426638</v>
      </c>
      <c r="I57" s="20">
        <f t="shared" si="45"/>
        <v>-1.7180014442710672</v>
      </c>
      <c r="J57" s="20">
        <f t="shared" si="45"/>
        <v>0.94493166405391094</v>
      </c>
      <c r="K57" s="20"/>
      <c r="L57" s="19">
        <v>-15.849494639543101</v>
      </c>
      <c r="M57" s="20">
        <f t="shared" si="45"/>
        <v>-1.8957823244609386</v>
      </c>
      <c r="N57" s="20">
        <f t="shared" si="45"/>
        <v>2.0879193191026957</v>
      </c>
      <c r="O57" s="20">
        <f t="shared" si="45"/>
        <v>-1.7534211509371147</v>
      </c>
      <c r="P57" s="20">
        <f t="shared" si="45"/>
        <v>0.40005155584485408</v>
      </c>
      <c r="Q57" s="20">
        <f t="shared" si="45"/>
        <v>-1.2690296490800961</v>
      </c>
      <c r="R57" s="20">
        <f t="shared" si="45"/>
        <v>-1.8468712277229997</v>
      </c>
      <c r="S57" s="20">
        <f t="shared" si="45"/>
        <v>-0.59177483667201614</v>
      </c>
      <c r="T57" s="20">
        <f t="shared" si="45"/>
        <v>-2.4002918361840386</v>
      </c>
      <c r="U57" s="20">
        <f t="shared" si="45"/>
        <v>-5.9593501916577907</v>
      </c>
      <c r="V57" s="20">
        <f t="shared" si="45"/>
        <v>3.7813044708226187</v>
      </c>
      <c r="W57" s="20">
        <f t="shared" si="45"/>
        <v>3.9778642956085264</v>
      </c>
      <c r="X57" s="20">
        <f t="shared" si="45"/>
        <v>-0.39163510039631433</v>
      </c>
      <c r="Y57" s="20">
        <f t="shared" si="45"/>
        <v>0.78414454184280658</v>
      </c>
      <c r="Z57" s="20">
        <f t="shared" si="45"/>
        <v>-0.18138197057368188</v>
      </c>
      <c r="AA57" s="20">
        <f t="shared" si="45"/>
        <v>5.0816099752712205</v>
      </c>
      <c r="AB57" s="20">
        <f t="shared" si="45"/>
        <v>7.1290806568862592</v>
      </c>
      <c r="AC57" s="20">
        <f t="shared" si="45"/>
        <v>-0.48645598068415552</v>
      </c>
      <c r="AD57" s="20">
        <f t="shared" si="45"/>
        <v>0.35722672553436041</v>
      </c>
      <c r="AE57" s="20">
        <f t="shared" si="45"/>
        <v>2.4226180811922404</v>
      </c>
      <c r="AF57" s="20">
        <f>I57-AC57-AD57-AE57</f>
        <v>-4.0113902703135125</v>
      </c>
      <c r="AG57" s="66">
        <f t="shared" ref="AG57:AI57" si="46">AG33</f>
        <v>4.2428270768211291</v>
      </c>
      <c r="AH57" s="20">
        <f t="shared" si="46"/>
        <v>2.8386537503654381</v>
      </c>
      <c r="AI57" s="20">
        <f t="shared" si="46"/>
        <v>-2.6867350886161603</v>
      </c>
      <c r="AJ57" s="20">
        <f>AJ33</f>
        <v>-3.4498140745163255</v>
      </c>
      <c r="AK57" s="20">
        <f>AK130</f>
        <v>4.0854573060397099</v>
      </c>
      <c r="AL57" s="20">
        <f>AL130</f>
        <v>-7.8312212828775234</v>
      </c>
      <c r="AM57" s="20">
        <f>AM130</f>
        <v>-4.8873164957320681</v>
      </c>
      <c r="AN57" s="19">
        <f>L57-(AK57+AL57+AM57)</f>
        <v>-7.2164141669732196</v>
      </c>
      <c r="AO57" s="106"/>
      <c r="AP57" s="103"/>
      <c r="AQ57" s="26"/>
      <c r="AR57" s="26"/>
      <c r="AS57" s="26"/>
      <c r="AT57" s="26"/>
      <c r="AU57" s="26"/>
      <c r="AV57" s="26"/>
      <c r="AW57" s="26"/>
      <c r="AX57" s="26"/>
      <c r="AY57" s="26"/>
      <c r="AZ57" s="70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58"/>
      <c r="CC57" s="58"/>
      <c r="CD57" s="22"/>
    </row>
    <row r="58" spans="1:82" s="114" customFormat="1" x14ac:dyDescent="0.3">
      <c r="A58" s="107"/>
      <c r="B58" s="91">
        <f>B53-SUM(B54:B57)</f>
        <v>0</v>
      </c>
      <c r="C58" s="52">
        <f>C53-SUM(C54:C57)</f>
        <v>1.2751393838470904E-2</v>
      </c>
      <c r="D58" s="52">
        <f>D53-SUM(D54:D57)</f>
        <v>5.8430761623071703E-3</v>
      </c>
      <c r="E58" s="52">
        <f t="shared" ref="E58:G58" si="47">E53-SUM(E54:E57)</f>
        <v>-3.0395824524021009E-8</v>
      </c>
      <c r="F58" s="52">
        <f t="shared" si="47"/>
        <v>-0.10640505187734561</v>
      </c>
      <c r="G58" s="52">
        <f t="shared" si="47"/>
        <v>-1.0164291063574638E-4</v>
      </c>
      <c r="H58" s="52">
        <f>H53-SUM(H54:H57)</f>
        <v>-1.1541856804342387E-3</v>
      </c>
      <c r="I58" s="52">
        <f>I53-SUM(I54:I57)</f>
        <v>-3.1832314562052488E-12</v>
      </c>
      <c r="J58" s="108">
        <f>J53-SUM(J54:J57)</f>
        <v>-2.4101609596982598E-11</v>
      </c>
      <c r="K58" s="108"/>
      <c r="L58" s="109">
        <f>L53-SUM(L54:L57)</f>
        <v>0</v>
      </c>
      <c r="M58" s="52">
        <f t="shared" ref="M58:AH58" si="48">M53-SUM(M54:M57)</f>
        <v>-8.2476191649050179E-4</v>
      </c>
      <c r="N58" s="52">
        <f t="shared" si="48"/>
        <v>7.4935041364199151E-3</v>
      </c>
      <c r="O58" s="52">
        <f t="shared" si="48"/>
        <v>-4.7882423694431964E-3</v>
      </c>
      <c r="P58" s="52">
        <f t="shared" si="48"/>
        <v>-2.8805302464292026E-3</v>
      </c>
      <c r="Q58" s="52">
        <f t="shared" si="48"/>
        <v>-5.1523115717770906E-3</v>
      </c>
      <c r="R58" s="52">
        <f t="shared" si="48"/>
        <v>-7.4466236744967773E-2</v>
      </c>
      <c r="S58" s="52">
        <f t="shared" si="48"/>
        <v>-7.5975186609866796E-4</v>
      </c>
      <c r="T58" s="52">
        <f t="shared" si="48"/>
        <v>-5.2665533064839565E-3</v>
      </c>
      <c r="U58" s="52">
        <f t="shared" si="48"/>
        <v>9.5673332339174522E-5</v>
      </c>
      <c r="V58" s="52">
        <f t="shared" si="48"/>
        <v>-9.5673337114021706E-5</v>
      </c>
      <c r="W58" s="52">
        <f t="shared" si="48"/>
        <v>9.6658469175281425E-5</v>
      </c>
      <c r="X58" s="52">
        <f t="shared" si="48"/>
        <v>-1.9830137512144574E-4</v>
      </c>
      <c r="Y58" s="52">
        <f t="shared" si="48"/>
        <v>-9.9998601399420295E-8</v>
      </c>
      <c r="Z58" s="52">
        <f t="shared" si="48"/>
        <v>-9.9999999568467501E-4</v>
      </c>
      <c r="AA58" s="52">
        <f t="shared" si="48"/>
        <v>-1.0999994998428519E-5</v>
      </c>
      <c r="AB58" s="52">
        <f t="shared" si="48"/>
        <v>8.5691430902556931E-4</v>
      </c>
      <c r="AC58" s="52">
        <f t="shared" si="48"/>
        <v>-3.4307096453289887E-4</v>
      </c>
      <c r="AD58" s="52">
        <f t="shared" si="48"/>
        <v>3.4307096507291135E-4</v>
      </c>
      <c r="AE58" s="52">
        <f t="shared" si="48"/>
        <v>8.4128259913995862E-12</v>
      </c>
      <c r="AF58" s="52">
        <f t="shared" si="48"/>
        <v>-1.2136069926782511E-11</v>
      </c>
      <c r="AG58" s="110">
        <f t="shared" si="48"/>
        <v>1.6484591469634324E-12</v>
      </c>
      <c r="AH58" s="111">
        <f t="shared" si="48"/>
        <v>-9.3791641120333225E-12</v>
      </c>
      <c r="AI58" s="111">
        <f>AI53-SUM(AI54:AI57)</f>
        <v>1.9326762412674725E-11</v>
      </c>
      <c r="AJ58" s="111">
        <f>AJ53-SUM(AJ54:AJ57)</f>
        <v>-3.5583980206865817E-11</v>
      </c>
      <c r="AK58" s="111">
        <f t="shared" ref="AK58:AN58" si="49">AK53-SUM(AK54:AK57)</f>
        <v>0</v>
      </c>
      <c r="AL58" s="111">
        <f t="shared" si="49"/>
        <v>0</v>
      </c>
      <c r="AM58" s="111">
        <f t="shared" si="49"/>
        <v>0</v>
      </c>
      <c r="AN58" s="112">
        <f t="shared" si="49"/>
        <v>1.5478736287377615E-5</v>
      </c>
      <c r="AO58" s="113"/>
      <c r="AP58" s="113"/>
      <c r="AQ58" s="52"/>
      <c r="AR58" s="52"/>
      <c r="AS58" s="52"/>
      <c r="AT58" s="52"/>
      <c r="AU58" s="52"/>
      <c r="AV58" s="52"/>
      <c r="AW58" s="52"/>
      <c r="AX58" s="52"/>
      <c r="AY58" s="52"/>
      <c r="AZ58" s="93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8"/>
      <c r="CC58" s="58"/>
      <c r="CD58" s="54"/>
    </row>
    <row r="59" spans="1:82" s="23" customFormat="1" x14ac:dyDescent="0.3">
      <c r="A59" s="24" t="str">
        <f>A35</f>
        <v>*รายได้สุทธิ (ล้านเหรียญ)</v>
      </c>
      <c r="B59" s="66">
        <f t="shared" ref="B59:L59" si="50">B35</f>
        <v>3055.3610296205165</v>
      </c>
      <c r="C59" s="20">
        <f t="shared" si="50"/>
        <v>6102.1684313384721</v>
      </c>
      <c r="D59" s="20">
        <f t="shared" si="50"/>
        <v>6778.685109531315</v>
      </c>
      <c r="E59" s="20">
        <f t="shared" si="50"/>
        <v>7455.9693847665785</v>
      </c>
      <c r="F59" s="20">
        <f t="shared" si="50"/>
        <v>7509.2737144666353</v>
      </c>
      <c r="G59" s="20">
        <f t="shared" si="50"/>
        <v>6845.2786040171941</v>
      </c>
      <c r="H59" s="20">
        <f t="shared" si="50"/>
        <v>7215.1220239255199</v>
      </c>
      <c r="I59" s="20">
        <f t="shared" si="50"/>
        <v>8438.0660941727037</v>
      </c>
      <c r="J59" s="20">
        <f t="shared" si="50"/>
        <v>10741.009230502443</v>
      </c>
      <c r="K59" s="20"/>
      <c r="L59" s="19">
        <f t="shared" si="50"/>
        <v>11360.611237808098</v>
      </c>
      <c r="M59" s="20">
        <f>M35</f>
        <v>1861.8586377773379</v>
      </c>
      <c r="N59" s="20">
        <f t="shared" ref="N59:AK59" si="51">N35</f>
        <v>1899.6937990004214</v>
      </c>
      <c r="O59" s="20">
        <f t="shared" si="51"/>
        <v>1877.2696341834057</v>
      </c>
      <c r="P59" s="20">
        <f t="shared" si="51"/>
        <v>1817.1473138054134</v>
      </c>
      <c r="Q59" s="20">
        <f t="shared" si="51"/>
        <v>1887.1482057008513</v>
      </c>
      <c r="R59" s="20">
        <f t="shared" si="51"/>
        <v>1972.3551611329997</v>
      </c>
      <c r="S59" s="20">
        <f t="shared" si="51"/>
        <v>1981.4910508493485</v>
      </c>
      <c r="T59" s="20">
        <f t="shared" si="51"/>
        <v>1668.2792967834357</v>
      </c>
      <c r="U59" s="20">
        <f t="shared" si="51"/>
        <v>1643.6953741709021</v>
      </c>
      <c r="V59" s="20">
        <f t="shared" si="51"/>
        <v>1842.3452437457681</v>
      </c>
      <c r="W59" s="20">
        <f t="shared" si="51"/>
        <v>1763.9337278786243</v>
      </c>
      <c r="X59" s="20">
        <f t="shared" si="51"/>
        <v>1595.3065729086529</v>
      </c>
      <c r="Y59" s="20">
        <f t="shared" si="51"/>
        <v>1603.6197107913426</v>
      </c>
      <c r="Z59" s="20">
        <f t="shared" si="51"/>
        <v>1888.740212692057</v>
      </c>
      <c r="AA59" s="20">
        <f t="shared" si="51"/>
        <v>1877.8535087463338</v>
      </c>
      <c r="AB59" s="20">
        <f t="shared" si="51"/>
        <v>1844.9085259280391</v>
      </c>
      <c r="AC59" s="20">
        <f t="shared" si="51"/>
        <v>2040.9668870113308</v>
      </c>
      <c r="AD59" s="20">
        <f t="shared" si="51"/>
        <v>2088.690547958081</v>
      </c>
      <c r="AE59" s="20">
        <f t="shared" si="51"/>
        <v>2173.5285232848573</v>
      </c>
      <c r="AF59" s="20">
        <f t="shared" si="51"/>
        <v>2134.8801359184345</v>
      </c>
      <c r="AG59" s="66">
        <f t="shared" si="51"/>
        <v>2414.0152557526108</v>
      </c>
      <c r="AH59" s="20">
        <f t="shared" si="51"/>
        <v>2618.3808414333807</v>
      </c>
      <c r="AI59" s="20">
        <f t="shared" si="51"/>
        <v>2920.3300635757732</v>
      </c>
      <c r="AJ59" s="20">
        <f t="shared" si="51"/>
        <v>2788.283069740678</v>
      </c>
      <c r="AK59" s="20">
        <f t="shared" si="51"/>
        <v>3029.6223828993343</v>
      </c>
      <c r="AL59" s="20">
        <f>AL35</f>
        <v>2929.6640477384663</v>
      </c>
      <c r="AM59" s="20">
        <f>AM35</f>
        <v>2832.4463962041145</v>
      </c>
      <c r="AN59" s="19">
        <f t="shared" ref="AN59" si="52">AN35</f>
        <v>2568.8784109661829</v>
      </c>
      <c r="AO59" s="20"/>
      <c r="AP59" s="20"/>
      <c r="AQ59" s="26"/>
      <c r="AR59" s="26"/>
      <c r="AS59" s="26"/>
      <c r="AT59" s="26"/>
      <c r="AU59" s="26"/>
      <c r="AV59" s="26"/>
      <c r="AW59" s="26"/>
      <c r="AX59" s="26"/>
      <c r="AY59" s="26"/>
      <c r="AZ59" s="70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115"/>
      <c r="CC59" s="58"/>
      <c r="CD59" s="22"/>
    </row>
    <row r="60" spans="1:82" s="23" customFormat="1" x14ac:dyDescent="0.3">
      <c r="A60" s="29" t="str">
        <f>A54</f>
        <v>High Value Add (HVA)</v>
      </c>
      <c r="B60" s="66">
        <f>'[24]Segment Analysis in THB'!B60/31.701</f>
        <v>211.19013789816103</v>
      </c>
      <c r="C60" s="20">
        <f>'[24]Segment Analysis in THB'!C60/30.4967</f>
        <v>738.49559808771323</v>
      </c>
      <c r="D60" s="20">
        <v>1611.1654601654884</v>
      </c>
      <c r="E60" s="20">
        <v>1984.8024298606861</v>
      </c>
      <c r="F60" s="20">
        <f t="shared" ref="F60:F62" si="53">SUM(Q60:T60)</f>
        <v>2730.6746752883655</v>
      </c>
      <c r="G60" s="20">
        <f t="shared" ref="G60:G62" si="54">SUM(U60:X60)</f>
        <v>2394.8338408745431</v>
      </c>
      <c r="H60" s="20">
        <f t="shared" ref="H60:H62" si="55">SUM(Y60:AB60)</f>
        <v>2635.4891914698355</v>
      </c>
      <c r="I60" s="20">
        <f t="shared" ref="I60:I62" si="56">SUM(AC60:AF60)</f>
        <v>3137.3461638765034</v>
      </c>
      <c r="J60" s="20">
        <f t="shared" ref="J60:J62" si="57">SUM(AG60:AJ60)</f>
        <v>3914.3257288866212</v>
      </c>
      <c r="K60" s="20"/>
      <c r="L60" s="19">
        <v>3956.5317866668756</v>
      </c>
      <c r="M60" s="20">
        <v>552.069182897833</v>
      </c>
      <c r="N60" s="20">
        <v>514.87481957259808</v>
      </c>
      <c r="O60" s="20">
        <v>505.27937578036733</v>
      </c>
      <c r="P60" s="20">
        <v>634.57201330988789</v>
      </c>
      <c r="Q60" s="20">
        <v>645.07388633688015</v>
      </c>
      <c r="R60" s="20">
        <v>728.03290756582942</v>
      </c>
      <c r="S60" s="20">
        <v>702.55270068554444</v>
      </c>
      <c r="T60" s="20">
        <v>655.01518070011173</v>
      </c>
      <c r="U60" s="20">
        <v>616.43289952082</v>
      </c>
      <c r="V60" s="20">
        <v>614.91507073890534</v>
      </c>
      <c r="W60" s="20">
        <v>558.72643306885539</v>
      </c>
      <c r="X60" s="20">
        <v>604.75943754596256</v>
      </c>
      <c r="Y60" s="20">
        <v>591.10012712478942</v>
      </c>
      <c r="Z60" s="20">
        <v>696.19887560623999</v>
      </c>
      <c r="AA60" s="20">
        <v>683.95788828271066</v>
      </c>
      <c r="AB60" s="20">
        <v>664.23230045609557</v>
      </c>
      <c r="AC60" s="20">
        <v>745.37744826998915</v>
      </c>
      <c r="AD60" s="20">
        <v>759.66175826854681</v>
      </c>
      <c r="AE60" s="20">
        <v>807.34903495062895</v>
      </c>
      <c r="AF60" s="20">
        <v>824.9579223873385</v>
      </c>
      <c r="AG60" s="66">
        <v>913.77535481667917</v>
      </c>
      <c r="AH60" s="20">
        <v>964.79013842313145</v>
      </c>
      <c r="AI60" s="20">
        <v>1005.3211477647486</v>
      </c>
      <c r="AJ60" s="20">
        <v>1030.4390878820618</v>
      </c>
      <c r="AK60" s="20">
        <v>1096.41056327149</v>
      </c>
      <c r="AL60" s="20">
        <v>1032.9035325547763</v>
      </c>
      <c r="AM60" s="20">
        <v>985.23111884135142</v>
      </c>
      <c r="AN60" s="19">
        <f>L60-(AK60+AL60+AM60)</f>
        <v>841.98657199925765</v>
      </c>
      <c r="AO60" s="73"/>
      <c r="AP60" s="73"/>
      <c r="AQ60" s="26"/>
      <c r="AR60" s="26"/>
      <c r="AS60" s="26"/>
      <c r="AT60" s="26"/>
      <c r="AU60" s="26"/>
      <c r="AV60" s="26"/>
      <c r="AW60" s="26"/>
      <c r="AX60" s="26"/>
      <c r="AY60" s="26"/>
      <c r="AZ60" s="88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115"/>
      <c r="CC60" s="58"/>
      <c r="CD60" s="105"/>
    </row>
    <row r="61" spans="1:82" s="23" customFormat="1" x14ac:dyDescent="0.3">
      <c r="A61" s="29" t="str">
        <f>A55</f>
        <v>Special Position (West Necessities)</v>
      </c>
      <c r="B61" s="66">
        <f>'[24]Segment Analysis in THB'!B61/31.701</f>
        <v>1508.8655878363456</v>
      </c>
      <c r="C61" s="20">
        <f>'[24]Segment Analysis in THB'!C61/30.4967</f>
        <v>3223.4082379806309</v>
      </c>
      <c r="D61" s="20">
        <v>3334.5125515725354</v>
      </c>
      <c r="E61" s="20">
        <v>3366.567130862768</v>
      </c>
      <c r="F61" s="20">
        <f t="shared" si="53"/>
        <v>2706.2294049975808</v>
      </c>
      <c r="G61" s="20">
        <f t="shared" si="54"/>
        <v>2640.4307664443872</v>
      </c>
      <c r="H61" s="20">
        <f t="shared" si="55"/>
        <v>2971.8092860487022</v>
      </c>
      <c r="I61" s="20">
        <f t="shared" si="56"/>
        <v>3531.999654767731</v>
      </c>
      <c r="J61" s="20">
        <f t="shared" si="57"/>
        <v>4597.8539315826429</v>
      </c>
      <c r="K61" s="20"/>
      <c r="L61" s="19">
        <v>4481.5907230495732</v>
      </c>
      <c r="M61" s="20">
        <v>806.46592541000007</v>
      </c>
      <c r="N61" s="20">
        <v>870.55265086309987</v>
      </c>
      <c r="O61" s="20">
        <v>825.49069755999994</v>
      </c>
      <c r="P61" s="20">
        <v>642.06489532966805</v>
      </c>
      <c r="Q61" s="20">
        <v>722.6196601487502</v>
      </c>
      <c r="R61" s="20">
        <v>724.36210506210273</v>
      </c>
      <c r="S61" s="20">
        <v>719.93805252787274</v>
      </c>
      <c r="T61" s="20">
        <v>539.309587258855</v>
      </c>
      <c r="U61" s="20">
        <v>595.97893976804039</v>
      </c>
      <c r="V61" s="20">
        <v>702.718524902686</v>
      </c>
      <c r="W61" s="20">
        <v>739.77071842225916</v>
      </c>
      <c r="X61" s="20">
        <v>601.96258335140192</v>
      </c>
      <c r="Y61" s="20">
        <v>629.87599994598349</v>
      </c>
      <c r="Z61" s="20">
        <v>762.70141680081565</v>
      </c>
      <c r="AA61" s="20">
        <v>783.92772676910658</v>
      </c>
      <c r="AB61" s="20">
        <v>795.30414253279673</v>
      </c>
      <c r="AC61" s="20">
        <v>848.40761024939479</v>
      </c>
      <c r="AD61" s="20">
        <v>905.70195928881003</v>
      </c>
      <c r="AE61" s="20">
        <v>928.15099160630643</v>
      </c>
      <c r="AF61" s="20">
        <v>849.73909362321979</v>
      </c>
      <c r="AG61" s="66">
        <v>991.13787386157537</v>
      </c>
      <c r="AH61" s="20">
        <v>1106.7335359855099</v>
      </c>
      <c r="AI61" s="20">
        <v>1313.5030947255268</v>
      </c>
      <c r="AJ61" s="20">
        <v>1186.4794270100306</v>
      </c>
      <c r="AK61" s="20">
        <v>1154.6640865252948</v>
      </c>
      <c r="AL61" s="20">
        <v>1180.9998603700787</v>
      </c>
      <c r="AM61" s="20">
        <v>1074.840560823558</v>
      </c>
      <c r="AN61" s="19">
        <f>L61-(AK61+AL61+AM61)</f>
        <v>1071.0862153306416</v>
      </c>
      <c r="AO61" s="73"/>
      <c r="AP61" s="73"/>
      <c r="AQ61" s="26"/>
      <c r="AR61" s="26"/>
      <c r="AS61" s="26"/>
      <c r="AT61" s="26"/>
      <c r="AU61" s="26"/>
      <c r="AV61" s="26"/>
      <c r="AW61" s="26"/>
      <c r="AX61" s="26"/>
      <c r="AY61" s="26"/>
      <c r="AZ61" s="88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115"/>
      <c r="CC61" s="58"/>
      <c r="CD61" s="105"/>
    </row>
    <row r="62" spans="1:82" s="23" customFormat="1" x14ac:dyDescent="0.3">
      <c r="A62" s="29" t="str">
        <f>A56</f>
        <v>Cyclical (East Necessities)</v>
      </c>
      <c r="B62" s="66">
        <f>'[24]Segment Analysis in THB'!B62/31.701</f>
        <v>1335.3042742654939</v>
      </c>
      <c r="C62" s="20">
        <f>'[24]Segment Analysis in THB'!C62/30.4967</f>
        <v>2140.2682751109</v>
      </c>
      <c r="D62" s="20">
        <v>1833.0071400137854</v>
      </c>
      <c r="E62" s="20">
        <v>2104.5998339933417</v>
      </c>
      <c r="F62" s="20">
        <f t="shared" si="53"/>
        <v>2072.3633115194539</v>
      </c>
      <c r="G62" s="20">
        <f t="shared" si="54"/>
        <v>1810.0152059807479</v>
      </c>
      <c r="H62" s="20">
        <f t="shared" si="55"/>
        <v>1607.8248696879359</v>
      </c>
      <c r="I62" s="20">
        <f t="shared" si="56"/>
        <v>1768.7202883049256</v>
      </c>
      <c r="J62" s="20">
        <f t="shared" si="57"/>
        <v>2228.8295689386819</v>
      </c>
      <c r="K62" s="20"/>
      <c r="L62" s="19">
        <v>2922.4887181456957</v>
      </c>
      <c r="M62" s="20">
        <v>503.32303426216788</v>
      </c>
      <c r="N62" s="20">
        <v>514.26683456430192</v>
      </c>
      <c r="O62" s="20">
        <v>546.4995461996316</v>
      </c>
      <c r="P62" s="20">
        <v>540.51041896724007</v>
      </c>
      <c r="Q62" s="20">
        <v>519.45446549756161</v>
      </c>
      <c r="R62" s="20">
        <v>519.95575282206823</v>
      </c>
      <c r="S62" s="20">
        <v>558.99451461658282</v>
      </c>
      <c r="T62" s="20">
        <v>473.95857858324115</v>
      </c>
      <c r="U62" s="20">
        <v>431.28250711707108</v>
      </c>
      <c r="V62" s="20">
        <v>524.71267195761334</v>
      </c>
      <c r="W62" s="20">
        <v>465.43547489477476</v>
      </c>
      <c r="X62" s="20">
        <v>388.58455201128874</v>
      </c>
      <c r="Y62" s="20">
        <v>382.64358372056984</v>
      </c>
      <c r="Z62" s="20">
        <v>429.83992028500109</v>
      </c>
      <c r="AA62" s="20">
        <v>409.96792085662918</v>
      </c>
      <c r="AB62" s="20">
        <v>385.37344482573576</v>
      </c>
      <c r="AC62" s="20">
        <v>447.18454123769544</v>
      </c>
      <c r="AD62" s="20">
        <v>423.32412384856542</v>
      </c>
      <c r="AE62" s="20">
        <v>438.02851510335842</v>
      </c>
      <c r="AF62" s="20">
        <v>460.18310811530631</v>
      </c>
      <c r="AG62" s="66">
        <v>509.1020212482577</v>
      </c>
      <c r="AH62" s="20">
        <v>546.85718661596093</v>
      </c>
      <c r="AI62" s="20">
        <v>601.50580714274338</v>
      </c>
      <c r="AJ62" s="20">
        <v>571.3645539317198</v>
      </c>
      <c r="AK62" s="20">
        <v>778.54515264555891</v>
      </c>
      <c r="AL62" s="20">
        <v>715.76322725711509</v>
      </c>
      <c r="AM62" s="20">
        <v>772.37472716552122</v>
      </c>
      <c r="AN62" s="19">
        <f>L62-(AK62+AL62+AM62)</f>
        <v>655.80561107750054</v>
      </c>
      <c r="AO62" s="73"/>
      <c r="AP62" s="73"/>
      <c r="AQ62" s="26"/>
      <c r="AR62" s="26"/>
      <c r="AS62" s="26"/>
      <c r="AT62" s="26"/>
      <c r="AU62" s="26"/>
      <c r="AV62" s="26"/>
      <c r="AW62" s="26"/>
      <c r="AX62" s="26"/>
      <c r="AY62" s="26"/>
      <c r="AZ62" s="88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115"/>
      <c r="CC62" s="58"/>
      <c r="CD62" s="105"/>
    </row>
    <row r="63" spans="1:82" s="117" customFormat="1" x14ac:dyDescent="0.3">
      <c r="A63" s="116" t="str">
        <f>A41</f>
        <v>*หมายเหตุ: รายได้สุทธิจำแนกตามสถานที่ตั้งโรงงาน</v>
      </c>
      <c r="B63" s="91">
        <f>B59-SUM(B60:B62)</f>
        <v>1.0296205159647798E-3</v>
      </c>
      <c r="C63" s="52">
        <f>C59-SUM(C60:C62)</f>
        <v>-3.6798407727474114E-3</v>
      </c>
      <c r="D63" s="52">
        <f>D59-SUM(D60:D62)</f>
        <v>-4.2220494833600242E-5</v>
      </c>
      <c r="E63" s="52">
        <f t="shared" ref="E63:G63" si="58">E59-SUM(E60:E62)</f>
        <v>-9.9502176453825086E-6</v>
      </c>
      <c r="F63" s="52">
        <f t="shared" si="58"/>
        <v>6.3226612346625188E-3</v>
      </c>
      <c r="G63" s="52">
        <f t="shared" si="58"/>
        <v>-1.2092824836145155E-3</v>
      </c>
      <c r="H63" s="52">
        <f>H59-SUM(H60:H62)</f>
        <v>-1.3232809542387258E-3</v>
      </c>
      <c r="I63" s="52">
        <f>I59-SUM(I60:I62)</f>
        <v>-1.2776456060237251E-5</v>
      </c>
      <c r="J63" s="52">
        <f>J59-SUM(J60:J62)</f>
        <v>1.0944968380499631E-6</v>
      </c>
      <c r="K63" s="52"/>
      <c r="L63" s="109">
        <f t="shared" ref="L63:Y63" si="59">L59-SUM(L60:L62)</f>
        <v>9.9459521152311936E-6</v>
      </c>
      <c r="M63" s="52">
        <f t="shared" si="59"/>
        <v>4.9520733705321618E-4</v>
      </c>
      <c r="N63" s="52">
        <f t="shared" si="59"/>
        <v>-5.0599957853592059E-4</v>
      </c>
      <c r="O63" s="52">
        <f t="shared" si="59"/>
        <v>1.4643406984760077E-5</v>
      </c>
      <c r="P63" s="52">
        <f t="shared" si="59"/>
        <v>-1.3801382465317147E-5</v>
      </c>
      <c r="Q63" s="52">
        <f t="shared" si="59"/>
        <v>1.9371765938558383E-4</v>
      </c>
      <c r="R63" s="52">
        <f t="shared" si="59"/>
        <v>4.3956829993021529E-3</v>
      </c>
      <c r="S63" s="52">
        <f t="shared" si="59"/>
        <v>5.7830193486552162E-3</v>
      </c>
      <c r="T63" s="52">
        <f t="shared" si="59"/>
        <v>-4.0497587722256867E-3</v>
      </c>
      <c r="U63" s="52">
        <f t="shared" si="59"/>
        <v>1.0277649707859382E-3</v>
      </c>
      <c r="V63" s="52">
        <f t="shared" si="59"/>
        <v>-1.0238534366635577E-3</v>
      </c>
      <c r="W63" s="52">
        <f t="shared" si="59"/>
        <v>1.1014927349606296E-3</v>
      </c>
      <c r="X63" s="52">
        <f t="shared" si="59"/>
        <v>0</v>
      </c>
      <c r="Y63" s="52">
        <f t="shared" si="59"/>
        <v>0</v>
      </c>
      <c r="Z63" s="52">
        <f>Z59-SUM(Z60:Z62)</f>
        <v>0</v>
      </c>
      <c r="AA63" s="52">
        <f t="shared" ref="AA63:AL63" si="60">AA59-SUM(AA60:AA62)</f>
        <v>-2.7162112701262231E-5</v>
      </c>
      <c r="AB63" s="52">
        <f t="shared" si="60"/>
        <v>-1.3618865889384324E-3</v>
      </c>
      <c r="AC63" s="52">
        <f t="shared" si="60"/>
        <v>-2.7127457485676132E-3</v>
      </c>
      <c r="AD63" s="52">
        <f t="shared" si="60"/>
        <v>2.7065521589975106E-3</v>
      </c>
      <c r="AE63" s="52">
        <f t="shared" si="60"/>
        <v>-1.8375436411588453E-5</v>
      </c>
      <c r="AF63" s="52">
        <f t="shared" si="60"/>
        <v>1.1792569694080157E-5</v>
      </c>
      <c r="AG63" s="91">
        <f t="shared" si="60"/>
        <v>5.8260984587832354E-6</v>
      </c>
      <c r="AH63" s="52">
        <f t="shared" si="60"/>
        <v>-1.959122164407745E-5</v>
      </c>
      <c r="AI63" s="52">
        <f t="shared" si="60"/>
        <v>1.3942754321760731E-5</v>
      </c>
      <c r="AJ63" s="52">
        <f t="shared" si="60"/>
        <v>9.1686570158344693E-7</v>
      </c>
      <c r="AK63" s="52">
        <f t="shared" si="60"/>
        <v>2.5804569904721575E-3</v>
      </c>
      <c r="AL63" s="52">
        <f t="shared" si="60"/>
        <v>-2.5724435040501703E-3</v>
      </c>
      <c r="AM63" s="52">
        <f>AM59-SUM(AM60:AM62)</f>
        <v>-1.0626315997797064E-5</v>
      </c>
      <c r="AN63" s="92">
        <f>AN59-SUM(AN60:AN62)</f>
        <v>1.2558783055283129E-5</v>
      </c>
      <c r="AO63" s="113"/>
      <c r="AP63" s="113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8"/>
      <c r="CC63" s="58"/>
      <c r="CD63" s="54"/>
    </row>
    <row r="64" spans="1:82" s="23" customFormat="1" ht="25" x14ac:dyDescent="0.5">
      <c r="A64" s="94" t="s">
        <v>30</v>
      </c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9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6"/>
      <c r="AH64" s="17"/>
      <c r="AI64" s="17"/>
      <c r="AJ64" s="17"/>
      <c r="AK64" s="17"/>
      <c r="AL64" s="17"/>
      <c r="AM64" s="17"/>
      <c r="AN64" s="19"/>
      <c r="AO64" s="20"/>
      <c r="AP64" s="20"/>
      <c r="AQ64" s="57"/>
      <c r="AR64" s="57"/>
      <c r="AS64" s="57"/>
      <c r="AT64" s="57"/>
      <c r="AU64" s="57"/>
      <c r="AV64" s="57"/>
      <c r="AW64" s="57"/>
      <c r="AX64" s="57"/>
      <c r="AY64" s="57"/>
      <c r="AZ64" s="60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8"/>
      <c r="CC64" s="58"/>
      <c r="CD64" s="22"/>
    </row>
    <row r="65" spans="1:82" s="23" customFormat="1" x14ac:dyDescent="0.3">
      <c r="A65" s="24" t="str">
        <f>A43</f>
        <v>ปริมาณผลิต (ล้านตัน)</v>
      </c>
      <c r="B65" s="31">
        <v>3.1855025630235287</v>
      </c>
      <c r="C65" s="32">
        <v>4.3613119999999999</v>
      </c>
      <c r="D65" s="32">
        <v>5.2548755522423596</v>
      </c>
      <c r="E65" s="32">
        <v>5.8039158392465975</v>
      </c>
      <c r="F65" s="32">
        <v>6.24941747</v>
      </c>
      <c r="G65" s="32">
        <v>7.0235972752636489</v>
      </c>
      <c r="H65" s="32">
        <v>8.7289266655100466</v>
      </c>
      <c r="I65" s="32">
        <v>9.1032677084520266</v>
      </c>
      <c r="J65" s="32">
        <f>J16</f>
        <v>10.419398600419296</v>
      </c>
      <c r="K65" s="32"/>
      <c r="L65" s="33">
        <f t="shared" ref="L65" si="61">L16</f>
        <v>12.33950243619735</v>
      </c>
      <c r="M65" s="32">
        <v>1.4233449846048198</v>
      </c>
      <c r="N65" s="32">
        <v>1.445737068888586</v>
      </c>
      <c r="O65" s="32">
        <v>1.4709999588757243</v>
      </c>
      <c r="P65" s="32">
        <v>1.4638338268774662</v>
      </c>
      <c r="Q65" s="32">
        <v>1.5054495400000001</v>
      </c>
      <c r="R65" s="32">
        <v>1.58684508</v>
      </c>
      <c r="S65" s="32">
        <v>1.6325157000000001</v>
      </c>
      <c r="T65" s="32">
        <v>1.5246071499999998</v>
      </c>
      <c r="U65" s="32">
        <v>1.6267209389142077</v>
      </c>
      <c r="V65" s="32">
        <v>1.8145852072488728</v>
      </c>
      <c r="W65" s="32">
        <v>1.8015288626199988</v>
      </c>
      <c r="X65" s="32">
        <v>1.7807622664805691</v>
      </c>
      <c r="Y65" s="32">
        <v>1.7647709200019872</v>
      </c>
      <c r="Z65" s="32">
        <v>2.3193589555325862</v>
      </c>
      <c r="AA65" s="32">
        <v>2.3795751199698389</v>
      </c>
      <c r="AB65" s="32">
        <v>2.2652216700056336</v>
      </c>
      <c r="AC65" s="32">
        <v>2.1881375496729887</v>
      </c>
      <c r="AD65" s="32">
        <v>2.2228976203174389</v>
      </c>
      <c r="AE65" s="32">
        <v>2.3866285300104808</v>
      </c>
      <c r="AF65" s="32">
        <f>AF16</f>
        <v>2.3056040084511196</v>
      </c>
      <c r="AG65" s="31">
        <f>AG16</f>
        <v>2.325123570352289</v>
      </c>
      <c r="AH65" s="32">
        <f>AH16</f>
        <v>2.5462493404533282</v>
      </c>
      <c r="AI65" s="32">
        <f>AI16</f>
        <v>2.7299829088126062</v>
      </c>
      <c r="AJ65" s="32">
        <f>AJ16</f>
        <v>2.8180427808010728</v>
      </c>
      <c r="AK65" s="32">
        <f t="shared" ref="AK65:AL65" si="62">AK16</f>
        <v>2.9662154634429303</v>
      </c>
      <c r="AL65" s="32">
        <f t="shared" si="62"/>
        <v>3.1478780257755492</v>
      </c>
      <c r="AM65" s="32">
        <f>AM16</f>
        <v>3.3450166773252423</v>
      </c>
      <c r="AN65" s="33">
        <f>AN16</f>
        <v>2.8803922696536279</v>
      </c>
      <c r="AO65" s="38"/>
      <c r="AP65" s="38"/>
      <c r="AQ65" s="26"/>
      <c r="AR65" s="26"/>
      <c r="AS65" s="26"/>
      <c r="AT65" s="26"/>
      <c r="AU65" s="26"/>
      <c r="AV65" s="26"/>
      <c r="AW65" s="26"/>
      <c r="AX65" s="26"/>
      <c r="AY65" s="26"/>
      <c r="AZ65" s="60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58"/>
      <c r="CC65" s="58"/>
      <c r="CD65" s="41"/>
    </row>
    <row r="66" spans="1:82" s="23" customFormat="1" x14ac:dyDescent="0.3">
      <c r="A66" s="192" t="s">
        <v>56</v>
      </c>
      <c r="B66" s="31">
        <v>0.46029573113852856</v>
      </c>
      <c r="C66" s="32">
        <v>1.174436</v>
      </c>
      <c r="D66" s="32">
        <v>1.6888069319522587</v>
      </c>
      <c r="E66" s="32">
        <v>1.772996346497558</v>
      </c>
      <c r="F66" s="32">
        <v>1.9207491399999999</v>
      </c>
      <c r="G66" s="32">
        <v>2.1458916724132893</v>
      </c>
      <c r="H66" s="32">
        <v>3.0493235131890852</v>
      </c>
      <c r="I66" s="32">
        <v>3.4116257132950554</v>
      </c>
      <c r="J66" s="32">
        <v>3.7435861070546577</v>
      </c>
      <c r="K66" s="32"/>
      <c r="L66" s="33">
        <f>'[24]Segment Analysis in THB'!L66</f>
        <v>3.9197280454629966</v>
      </c>
      <c r="M66" s="32">
        <v>0.44298985516409839</v>
      </c>
      <c r="N66" s="32">
        <v>0.41805369665570591</v>
      </c>
      <c r="O66" s="32">
        <v>0.45316756547058701</v>
      </c>
      <c r="P66" s="32">
        <v>0.45878522920716691</v>
      </c>
      <c r="Q66" s="32">
        <v>0.48079981999999993</v>
      </c>
      <c r="R66" s="32">
        <v>0.49165159000000008</v>
      </c>
      <c r="S66" s="32">
        <v>0.47684268000000007</v>
      </c>
      <c r="T66" s="32">
        <v>0.47145504999999999</v>
      </c>
      <c r="U66" s="32">
        <v>0.44936600292292417</v>
      </c>
      <c r="V66" s="32">
        <v>0.54475976643965773</v>
      </c>
      <c r="W66" s="32">
        <v>0.590758299657824</v>
      </c>
      <c r="X66" s="32">
        <v>0.56100760339288325</v>
      </c>
      <c r="Y66" s="32">
        <v>0.47412114692518009</v>
      </c>
      <c r="Z66" s="32">
        <v>0.8199406311859303</v>
      </c>
      <c r="AA66" s="32">
        <v>0.88362510292347474</v>
      </c>
      <c r="AB66" s="32">
        <v>0.87163663215450016</v>
      </c>
      <c r="AC66" s="32">
        <v>0.78971824272550162</v>
      </c>
      <c r="AD66" s="32">
        <v>0.83558928321109838</v>
      </c>
      <c r="AE66" s="32">
        <v>0.92415438631706881</v>
      </c>
      <c r="AF66" s="32">
        <f>I66-AC66-AD66-AE66</f>
        <v>0.86216380104138668</v>
      </c>
      <c r="AG66" s="31">
        <v>0.83343678373028851</v>
      </c>
      <c r="AH66" s="32">
        <f>'[24]Segment Analysis in THB'!AH66</f>
        <v>0.9370477739694183</v>
      </c>
      <c r="AI66" s="32">
        <f>'[24]Segment Analysis in THB'!AI66</f>
        <v>1.034301599869023</v>
      </c>
      <c r="AJ66" s="32">
        <f>'[24]Segment Analysis in THB'!AJ66</f>
        <v>0.93879994948592815</v>
      </c>
      <c r="AK66" s="32">
        <f>'[24]Segment Analysis in THB'!AK66</f>
        <v>0.86929017746765214</v>
      </c>
      <c r="AL66" s="32">
        <f>'[24]Segment Analysis in THB'!AL66</f>
        <v>0.94213931842876386</v>
      </c>
      <c r="AM66" s="32">
        <f>'[24]Segment Analysis in THB'!AM66</f>
        <v>1.0882272427900035</v>
      </c>
      <c r="AN66" s="33">
        <f>'[24]Segment Analysis in THB'!AN66</f>
        <v>1.0200713067765772</v>
      </c>
      <c r="AO66" s="38"/>
      <c r="AP66" s="38"/>
      <c r="AQ66" s="26"/>
      <c r="AR66" s="26"/>
      <c r="AS66" s="26"/>
      <c r="AT66" s="26"/>
      <c r="AU66" s="26"/>
      <c r="AV66" s="26"/>
      <c r="AW66" s="26"/>
      <c r="AX66" s="26"/>
      <c r="AY66" s="26"/>
      <c r="AZ66" s="60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58"/>
      <c r="CC66" s="58"/>
      <c r="CD66" s="41"/>
    </row>
    <row r="67" spans="1:82" s="23" customFormat="1" x14ac:dyDescent="0.3">
      <c r="A67" s="192" t="s">
        <v>57</v>
      </c>
      <c r="B67" s="31">
        <v>0.91763152000000003</v>
      </c>
      <c r="C67" s="32">
        <v>1.0745709999999999</v>
      </c>
      <c r="D67" s="32">
        <v>1.2979173331600999</v>
      </c>
      <c r="E67" s="32">
        <v>1.3961869290090385</v>
      </c>
      <c r="F67" s="32">
        <v>1.5591653699999999</v>
      </c>
      <c r="G67" s="32">
        <v>1.9024492092872587</v>
      </c>
      <c r="H67" s="32">
        <v>2.4561609525352943</v>
      </c>
      <c r="I67" s="32">
        <v>2.6170312404428029</v>
      </c>
      <c r="J67" s="32">
        <f>SUM(AG67:AJ67)</f>
        <v>3.1863289079866361</v>
      </c>
      <c r="K67" s="32"/>
      <c r="L67" s="33">
        <f>'[24]Segment Analysis in THB'!L67</f>
        <v>3.5792565523652224</v>
      </c>
      <c r="M67" s="32">
        <v>0.35554801000000003</v>
      </c>
      <c r="N67" s="32">
        <v>0.37181363900000003</v>
      </c>
      <c r="O67" s="32">
        <v>0.33654970879903817</v>
      </c>
      <c r="P67" s="32">
        <v>0.33227557121000006</v>
      </c>
      <c r="Q67" s="32">
        <v>0.36910486999999992</v>
      </c>
      <c r="R67" s="32">
        <v>0.38761976000000004</v>
      </c>
      <c r="S67" s="32">
        <v>0.43837777</v>
      </c>
      <c r="T67" s="32">
        <v>0.36406297000000004</v>
      </c>
      <c r="U67" s="32">
        <v>0.46395407509070796</v>
      </c>
      <c r="V67" s="32">
        <v>0.50574404401369033</v>
      </c>
      <c r="W67" s="32">
        <v>0.46465859563908468</v>
      </c>
      <c r="X67" s="32">
        <v>0.46809249454377566</v>
      </c>
      <c r="Y67" s="32">
        <v>0.49200840939647383</v>
      </c>
      <c r="Z67" s="32">
        <v>0.66443073550098952</v>
      </c>
      <c r="AA67" s="32">
        <v>0.66201086247983076</v>
      </c>
      <c r="AB67" s="32">
        <v>0.63771094515800009</v>
      </c>
      <c r="AC67" s="32">
        <v>0.63744059037702994</v>
      </c>
      <c r="AD67" s="32">
        <v>0.5976840547528276</v>
      </c>
      <c r="AE67" s="32">
        <v>0.70411851443673346</v>
      </c>
      <c r="AF67" s="32">
        <f>I67-AC67-AD67-AE67</f>
        <v>0.67778808087621201</v>
      </c>
      <c r="AG67" s="31">
        <v>0.69689273900908333</v>
      </c>
      <c r="AH67" s="32">
        <f>'[24]Segment Analysis in THB'!AH67</f>
        <v>0.76343120093515693</v>
      </c>
      <c r="AI67" s="32">
        <f>'[24]Segment Analysis in THB'!AI67</f>
        <v>0.84156148792235053</v>
      </c>
      <c r="AJ67" s="32">
        <f>'[24]Segment Analysis in THB'!AJ67</f>
        <v>0.88444348012004559</v>
      </c>
      <c r="AK67" s="32">
        <f>'[24]Segment Analysis in THB'!AK67</f>
        <v>0.91022397513227848</v>
      </c>
      <c r="AL67" s="32">
        <f>'[24]Segment Analysis in THB'!AL67</f>
        <v>1.0155295139877205</v>
      </c>
      <c r="AM67" s="32">
        <f>'[24]Segment Analysis in THB'!AM67</f>
        <v>0.88859406291889753</v>
      </c>
      <c r="AN67" s="33">
        <f>'[24]Segment Analysis in THB'!AN67</f>
        <v>0.76490900032632592</v>
      </c>
      <c r="AO67" s="38"/>
      <c r="AP67" s="38"/>
      <c r="AQ67" s="26"/>
      <c r="AR67" s="26"/>
      <c r="AS67" s="26"/>
      <c r="AT67" s="26"/>
      <c r="AU67" s="26"/>
      <c r="AV67" s="26"/>
      <c r="AW67" s="26"/>
      <c r="AX67" s="26"/>
      <c r="AY67" s="26"/>
      <c r="AZ67" s="60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58"/>
      <c r="CC67" s="58"/>
      <c r="CD67" s="41"/>
    </row>
    <row r="68" spans="1:82" s="23" customFormat="1" x14ac:dyDescent="0.3">
      <c r="A68" s="192" t="s">
        <v>58</v>
      </c>
      <c r="B68" s="31">
        <v>1.8075753118850002</v>
      </c>
      <c r="C68" s="32">
        <v>2.1123050000000001</v>
      </c>
      <c r="D68" s="32">
        <v>2.2681512871300002</v>
      </c>
      <c r="E68" s="32">
        <v>2.6347325637400001</v>
      </c>
      <c r="F68" s="32">
        <v>2.7695026810100005</v>
      </c>
      <c r="G68" s="32">
        <v>2.9752563935631002</v>
      </c>
      <c r="H68" s="32">
        <v>3.2234431997856667</v>
      </c>
      <c r="I68" s="32">
        <v>3.0746107547141701</v>
      </c>
      <c r="J68" s="32">
        <f>SUM(AG68:AJ68)</f>
        <v>3.489483585378002</v>
      </c>
      <c r="K68" s="32"/>
      <c r="L68" s="33">
        <f>'[24]Segment Analysis in THB'!L68</f>
        <v>4.840517838369129</v>
      </c>
      <c r="M68" s="32">
        <v>0.62480711944072143</v>
      </c>
      <c r="N68" s="32">
        <v>0.65586973323288023</v>
      </c>
      <c r="O68" s="32">
        <v>0.6812826846060992</v>
      </c>
      <c r="P68" s="32">
        <v>0.67277302646029891</v>
      </c>
      <c r="Q68" s="32">
        <v>0.65554485100999993</v>
      </c>
      <c r="R68" s="32">
        <v>0.70757345000000005</v>
      </c>
      <c r="S68" s="32">
        <v>0.71729525000000005</v>
      </c>
      <c r="T68" s="32">
        <v>0.68908912999999994</v>
      </c>
      <c r="U68" s="32">
        <v>0.71340086090057542</v>
      </c>
      <c r="V68" s="32">
        <v>0.76408139679552456</v>
      </c>
      <c r="W68" s="32">
        <v>0.74611196732309004</v>
      </c>
      <c r="X68" s="32">
        <v>0.75166216854391021</v>
      </c>
      <c r="Y68" s="32">
        <v>0.79864136368033323</v>
      </c>
      <c r="Z68" s="32">
        <v>0.83498758884566671</v>
      </c>
      <c r="AA68" s="32">
        <v>0.83394015456653325</v>
      </c>
      <c r="AB68" s="32">
        <v>0.75587409269313355</v>
      </c>
      <c r="AC68" s="32">
        <v>0.76097871657045679</v>
      </c>
      <c r="AD68" s="32">
        <v>0.78962428235351345</v>
      </c>
      <c r="AE68" s="32">
        <v>0.75835562925667876</v>
      </c>
      <c r="AF68" s="32">
        <f>I68-AC68-AD68-AE68</f>
        <v>0.7656521265335211</v>
      </c>
      <c r="AG68" s="31">
        <v>0.79479404761291672</v>
      </c>
      <c r="AH68" s="32">
        <f>'[24]Segment Analysis in THB'!AH68</f>
        <v>0.84577036554875329</v>
      </c>
      <c r="AI68" s="32">
        <f>'[24]Segment Analysis in THB'!AI68</f>
        <v>0.85411982102123263</v>
      </c>
      <c r="AJ68" s="32">
        <f>'[24]Segment Analysis in THB'!AJ68</f>
        <v>0.99479935119509932</v>
      </c>
      <c r="AK68" s="32">
        <f>'[24]Segment Analysis in THB'!AK68</f>
        <v>1.1867013108430002</v>
      </c>
      <c r="AL68" s="32">
        <f>'[24]Segment Analysis in THB'!AL68</f>
        <v>1.1902091933590644</v>
      </c>
      <c r="AM68" s="32">
        <f>'[24]Segment Analysis in THB'!AM68</f>
        <v>1.3681953716163415</v>
      </c>
      <c r="AN68" s="33">
        <f>'[24]Segment Analysis in THB'!AN68</f>
        <v>1.095411962550723</v>
      </c>
      <c r="AO68" s="38"/>
      <c r="AP68" s="38"/>
      <c r="AQ68" s="26"/>
      <c r="AR68" s="26"/>
      <c r="AS68" s="26"/>
      <c r="AT68" s="26"/>
      <c r="AU68" s="26"/>
      <c r="AV68" s="26"/>
      <c r="AW68" s="26"/>
      <c r="AX68" s="26"/>
      <c r="AY68" s="26"/>
      <c r="AZ68" s="60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58"/>
      <c r="CC68" s="58"/>
      <c r="CD68" s="41"/>
    </row>
    <row r="69" spans="1:82" s="117" customFormat="1" x14ac:dyDescent="0.3">
      <c r="A69" s="62"/>
      <c r="B69" s="118">
        <f>B65-SUM(B66:B68)</f>
        <v>0</v>
      </c>
      <c r="C69" s="119">
        <f>C65-SUM(C66:C68)</f>
        <v>0</v>
      </c>
      <c r="D69" s="119">
        <f>D65-SUM(D66:D68)</f>
        <v>0</v>
      </c>
      <c r="E69" s="119">
        <f t="shared" ref="E69:AC69" si="63">E65-SUM(E66:E68)</f>
        <v>0</v>
      </c>
      <c r="F69" s="119">
        <f t="shared" si="63"/>
        <v>2.7898999999109719E-7</v>
      </c>
      <c r="G69" s="119">
        <f t="shared" si="63"/>
        <v>0</v>
      </c>
      <c r="H69" s="119">
        <f t="shared" si="63"/>
        <v>-9.9999999925159955E-7</v>
      </c>
      <c r="I69" s="119">
        <f t="shared" si="63"/>
        <v>0</v>
      </c>
      <c r="J69" s="119">
        <f t="shared" si="63"/>
        <v>0</v>
      </c>
      <c r="K69" s="119"/>
      <c r="L69" s="120">
        <f t="shared" si="63"/>
        <v>0</v>
      </c>
      <c r="M69" s="119">
        <f t="shared" si="63"/>
        <v>0</v>
      </c>
      <c r="N69" s="119">
        <f t="shared" si="63"/>
        <v>0</v>
      </c>
      <c r="O69" s="119">
        <f t="shared" si="63"/>
        <v>0</v>
      </c>
      <c r="P69" s="119">
        <f t="shared" si="63"/>
        <v>0</v>
      </c>
      <c r="Q69" s="119">
        <f t="shared" si="63"/>
        <v>-1.0099996394785649E-9</v>
      </c>
      <c r="R69" s="119">
        <f t="shared" si="63"/>
        <v>2.7999999985262036E-7</v>
      </c>
      <c r="S69" s="119">
        <f t="shared" si="63"/>
        <v>0</v>
      </c>
      <c r="T69" s="119">
        <f t="shared" si="63"/>
        <v>0</v>
      </c>
      <c r="U69" s="119">
        <f t="shared" si="63"/>
        <v>0</v>
      </c>
      <c r="V69" s="119">
        <f t="shared" si="63"/>
        <v>0</v>
      </c>
      <c r="W69" s="119">
        <f t="shared" si="63"/>
        <v>0</v>
      </c>
      <c r="X69" s="119">
        <f t="shared" si="63"/>
        <v>0</v>
      </c>
      <c r="Y69" s="119">
        <f t="shared" si="63"/>
        <v>0</v>
      </c>
      <c r="Z69" s="119">
        <f t="shared" si="63"/>
        <v>0</v>
      </c>
      <c r="AA69" s="119">
        <f t="shared" si="63"/>
        <v>-9.9999999969568876E-7</v>
      </c>
      <c r="AB69" s="119">
        <f t="shared" si="63"/>
        <v>0</v>
      </c>
      <c r="AC69" s="119">
        <f t="shared" si="63"/>
        <v>0</v>
      </c>
      <c r="AD69" s="119">
        <f>AD65-SUM(AD66:AD68)</f>
        <v>0</v>
      </c>
      <c r="AE69" s="119">
        <f>AE65-SUM(AE66:AE68)</f>
        <v>0</v>
      </c>
      <c r="AF69" s="119">
        <f t="shared" ref="AF69:AK69" si="64">AF65-SUM(AF66:AF68)</f>
        <v>0</v>
      </c>
      <c r="AG69" s="118">
        <f t="shared" si="64"/>
        <v>0</v>
      </c>
      <c r="AH69" s="119">
        <f t="shared" si="64"/>
        <v>0</v>
      </c>
      <c r="AI69" s="119">
        <f t="shared" si="64"/>
        <v>0</v>
      </c>
      <c r="AJ69" s="119">
        <f t="shared" si="64"/>
        <v>0</v>
      </c>
      <c r="AK69" s="119">
        <f t="shared" si="64"/>
        <v>0</v>
      </c>
      <c r="AL69" s="119"/>
      <c r="AM69" s="119"/>
      <c r="AN69" s="120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93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8"/>
      <c r="CC69" s="58"/>
      <c r="CD69" s="54"/>
    </row>
    <row r="70" spans="1:82" s="23" customFormat="1" x14ac:dyDescent="0.3">
      <c r="A70" s="24" t="str">
        <f>A48</f>
        <v>IVL Core EBITDA (เหรียญต่อตัน)</v>
      </c>
      <c r="B70" s="66">
        <f t="shared" ref="B70:AE73" si="65">B75/B65</f>
        <v>124.76174296992279</v>
      </c>
      <c r="C70" s="20">
        <f t="shared" si="65"/>
        <v>127.01538402330497</v>
      </c>
      <c r="D70" s="20">
        <f t="shared" si="65"/>
        <v>87.788838549383172</v>
      </c>
      <c r="E70" s="20">
        <f t="shared" si="65"/>
        <v>82.326715529181712</v>
      </c>
      <c r="F70" s="20">
        <f t="shared" si="65"/>
        <v>90.933702140461179</v>
      </c>
      <c r="G70" s="20">
        <f t="shared" si="65"/>
        <v>91.181396547553959</v>
      </c>
      <c r="H70" s="20">
        <f t="shared" si="65"/>
        <v>88.837680038554467</v>
      </c>
      <c r="I70" s="20">
        <f t="shared" si="65"/>
        <v>110.31698915153811</v>
      </c>
      <c r="J70" s="20">
        <f t="shared" si="65"/>
        <v>138.3385808252454</v>
      </c>
      <c r="K70" s="20"/>
      <c r="L70" s="19">
        <f t="shared" si="65"/>
        <v>92.937297218015573</v>
      </c>
      <c r="M70" s="20">
        <f t="shared" si="65"/>
        <v>64.325436227541928</v>
      </c>
      <c r="N70" s="20">
        <f t="shared" si="65"/>
        <v>91.963781116934996</v>
      </c>
      <c r="O70" s="20">
        <f t="shared" si="65"/>
        <v>86.546088244095628</v>
      </c>
      <c r="P70" s="20">
        <f t="shared" si="65"/>
        <v>86.072134212741545</v>
      </c>
      <c r="Q70" s="20">
        <f t="shared" si="65"/>
        <v>92.820602816529117</v>
      </c>
      <c r="R70" s="20">
        <f t="shared" si="65"/>
        <v>96.418928311856618</v>
      </c>
      <c r="S70" s="20">
        <f t="shared" si="65"/>
        <v>83.131032547183935</v>
      </c>
      <c r="T70" s="20">
        <f t="shared" si="65"/>
        <v>91.716292393536605</v>
      </c>
      <c r="U70" s="20">
        <f t="shared" si="65"/>
        <v>89.649831637265081</v>
      </c>
      <c r="V70" s="20">
        <f t="shared" si="65"/>
        <v>103.12425288881353</v>
      </c>
      <c r="W70" s="20">
        <f t="shared" si="65"/>
        <v>92.823933390307559</v>
      </c>
      <c r="X70" s="20">
        <f t="shared" si="65"/>
        <v>78.749091749133655</v>
      </c>
      <c r="Y70" s="20">
        <f t="shared" si="65"/>
        <v>76.366059661398708</v>
      </c>
      <c r="Z70" s="20">
        <f t="shared" si="65"/>
        <v>94.463677442157291</v>
      </c>
      <c r="AA70" s="20">
        <f t="shared" si="65"/>
        <v>91.05480632073251</v>
      </c>
      <c r="AB70" s="20">
        <f t="shared" si="65"/>
        <v>90.4644643020779</v>
      </c>
      <c r="AC70" s="20">
        <f t="shared" si="65"/>
        <v>99.996777147433136</v>
      </c>
      <c r="AD70" s="20">
        <f t="shared" si="65"/>
        <v>107.29577895848711</v>
      </c>
      <c r="AE70" s="20">
        <f t="shared" si="65"/>
        <v>122.03390006915461</v>
      </c>
      <c r="AF70" s="20">
        <f>AF22</f>
        <v>110.89556659628376</v>
      </c>
      <c r="AG70" s="66">
        <f>AG22</f>
        <v>140.30362565143679</v>
      </c>
      <c r="AH70" s="20">
        <f>AH22</f>
        <v>152.55251977889105</v>
      </c>
      <c r="AI70" s="20">
        <f>AI22</f>
        <v>149.79672782911891</v>
      </c>
      <c r="AJ70" s="20">
        <f>AJ22</f>
        <v>112.77411789154273</v>
      </c>
      <c r="AK70" s="20">
        <f t="shared" ref="AK70:AN70" si="66">AK22</f>
        <v>102.38564464101363</v>
      </c>
      <c r="AL70" s="20">
        <f t="shared" si="66"/>
        <v>114.8096486722972</v>
      </c>
      <c r="AM70" s="20">
        <f t="shared" si="66"/>
        <v>84.033603158520194</v>
      </c>
      <c r="AN70" s="19">
        <f t="shared" si="66"/>
        <v>69.643835124545461</v>
      </c>
      <c r="AO70" s="20"/>
      <c r="AP70" s="20"/>
      <c r="AQ70" s="26"/>
      <c r="AR70" s="26"/>
      <c r="AS70" s="26"/>
      <c r="AT70" s="26"/>
      <c r="AU70" s="26"/>
      <c r="AV70" s="26"/>
      <c r="AW70" s="26"/>
      <c r="AX70" s="26"/>
      <c r="AY70" s="26"/>
      <c r="AZ70" s="70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58"/>
      <c r="CC70" s="58"/>
      <c r="CD70" s="22"/>
    </row>
    <row r="71" spans="1:82" s="23" customFormat="1" x14ac:dyDescent="0.3">
      <c r="A71" s="29" t="str">
        <f>A66</f>
        <v>อเมริกาเหนือ</v>
      </c>
      <c r="B71" s="66">
        <f t="shared" si="65"/>
        <v>88.24087024932129</v>
      </c>
      <c r="C71" s="20">
        <f t="shared" si="65"/>
        <v>121.44592868607683</v>
      </c>
      <c r="D71" s="20">
        <f t="shared" si="65"/>
        <v>166.77397005849292</v>
      </c>
      <c r="E71" s="20">
        <f t="shared" si="65"/>
        <v>154.25638588623082</v>
      </c>
      <c r="F71" s="20">
        <f t="shared" si="65"/>
        <v>152.2018717023071</v>
      </c>
      <c r="G71" s="20">
        <f t="shared" si="65"/>
        <v>158.3744772840183</v>
      </c>
      <c r="H71" s="20">
        <f t="shared" si="65"/>
        <v>114.04098925077874</v>
      </c>
      <c r="I71" s="20">
        <f t="shared" si="65"/>
        <v>130.37475247107162</v>
      </c>
      <c r="J71" s="20">
        <f t="shared" si="65"/>
        <v>193.27922178170476</v>
      </c>
      <c r="K71" s="20"/>
      <c r="L71" s="19">
        <f t="shared" si="65"/>
        <v>126.95448604811061</v>
      </c>
      <c r="M71" s="20">
        <f t="shared" si="65"/>
        <v>133.56198100255818</v>
      </c>
      <c r="N71" s="20">
        <f t="shared" si="65"/>
        <v>146.45084723009185</v>
      </c>
      <c r="O71" s="20">
        <f t="shared" si="65"/>
        <v>170.57611500347551</v>
      </c>
      <c r="P71" s="20">
        <f t="shared" si="65"/>
        <v>165.23096282981075</v>
      </c>
      <c r="Q71" s="20">
        <f t="shared" si="65"/>
        <v>156.71613832981791</v>
      </c>
      <c r="R71" s="20">
        <f t="shared" si="65"/>
        <v>155.69995251661419</v>
      </c>
      <c r="S71" s="20">
        <f t="shared" si="65"/>
        <v>139.79118301157931</v>
      </c>
      <c r="T71" s="20">
        <f t="shared" si="65"/>
        <v>156.50270691383051</v>
      </c>
      <c r="U71" s="20">
        <f t="shared" si="65"/>
        <v>180.7588607918382</v>
      </c>
      <c r="V71" s="20">
        <f t="shared" si="65"/>
        <v>190.14440375004006</v>
      </c>
      <c r="W71" s="20">
        <f t="shared" si="65"/>
        <v>150.73855039696986</v>
      </c>
      <c r="X71" s="20">
        <f t="shared" si="65"/>
        <v>117.63568632305491</v>
      </c>
      <c r="Y71" s="20">
        <f t="shared" si="65"/>
        <v>104.23305237323692</v>
      </c>
      <c r="Z71" s="20">
        <f t="shared" si="65"/>
        <v>112.71457672728829</v>
      </c>
      <c r="AA71" s="20">
        <f t="shared" si="65"/>
        <v>112.25073225993833</v>
      </c>
      <c r="AB71" s="20">
        <f>AB76/AB66</f>
        <v>122.43857782248871</v>
      </c>
      <c r="AC71" s="20">
        <f>AC76/AC66</f>
        <v>133.1363375818637</v>
      </c>
      <c r="AD71" s="20">
        <f t="shared" si="65"/>
        <v>114.31978268725776</v>
      </c>
      <c r="AE71" s="20">
        <f t="shared" si="65"/>
        <v>143.47932322940181</v>
      </c>
      <c r="AF71" s="20">
        <f t="shared" ref="AF71:AN73" si="67">AF76/AF66</f>
        <v>129.35851867274488</v>
      </c>
      <c r="AG71" s="66">
        <f t="shared" si="67"/>
        <v>192.6795821393728</v>
      </c>
      <c r="AH71" s="20">
        <f t="shared" si="67"/>
        <v>175.59110999073147</v>
      </c>
      <c r="AI71" s="20">
        <f t="shared" si="67"/>
        <v>197.50374182466393</v>
      </c>
      <c r="AJ71" s="20">
        <f t="shared" si="67"/>
        <v>206.81239216821962</v>
      </c>
      <c r="AK71" s="20">
        <f t="shared" si="67"/>
        <v>158.98729299125978</v>
      </c>
      <c r="AL71" s="20">
        <f t="shared" si="67"/>
        <v>141.36717331763984</v>
      </c>
      <c r="AM71" s="20">
        <f t="shared" si="67"/>
        <v>104.81589637875405</v>
      </c>
      <c r="AN71" s="19">
        <f t="shared" si="67"/>
        <v>109.96278430829133</v>
      </c>
      <c r="AO71" s="20"/>
      <c r="AP71" s="20"/>
      <c r="AQ71" s="26"/>
      <c r="AR71" s="26"/>
      <c r="AS71" s="26"/>
      <c r="AT71" s="26"/>
      <c r="AU71" s="26"/>
      <c r="AV71" s="26"/>
      <c r="AW71" s="26"/>
      <c r="AX71" s="26"/>
      <c r="AY71" s="26"/>
      <c r="AZ71" s="70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58"/>
      <c r="CC71" s="58"/>
      <c r="CD71" s="22"/>
    </row>
    <row r="72" spans="1:82" s="23" customFormat="1" x14ac:dyDescent="0.3">
      <c r="A72" s="29" t="str">
        <f>A67</f>
        <v>ยุโรป, ตะวันออกกลางและแอฟริกา</v>
      </c>
      <c r="B72" s="66">
        <f t="shared" si="65"/>
        <v>112.84477357045623</v>
      </c>
      <c r="C72" s="20">
        <f t="shared" si="65"/>
        <v>148.1783631261589</v>
      </c>
      <c r="D72" s="20">
        <f t="shared" si="65"/>
        <v>82.127934435212737</v>
      </c>
      <c r="E72" s="20">
        <f t="shared" si="65"/>
        <v>48.81543100972582</v>
      </c>
      <c r="F72" s="20">
        <f t="shared" si="65"/>
        <v>87.133436722839363</v>
      </c>
      <c r="G72" s="20">
        <f t="shared" si="65"/>
        <v>66.174150067429935</v>
      </c>
      <c r="H72" s="20">
        <f t="shared" si="65"/>
        <v>75.199891206325432</v>
      </c>
      <c r="I72" s="20">
        <f t="shared" si="65"/>
        <v>133.56350498739101</v>
      </c>
      <c r="J72" s="20">
        <f t="shared" si="65"/>
        <v>104.22112647614128</v>
      </c>
      <c r="K72" s="20"/>
      <c r="L72" s="19">
        <f t="shared" si="65"/>
        <v>74.157913706882439</v>
      </c>
      <c r="M72" s="20">
        <f t="shared" si="65"/>
        <v>40.988400631933033</v>
      </c>
      <c r="N72" s="20">
        <f t="shared" si="65"/>
        <v>63.712846696432209</v>
      </c>
      <c r="O72" s="20">
        <f t="shared" si="65"/>
        <v>44.150196902836626</v>
      </c>
      <c r="P72" s="20">
        <f t="shared" si="65"/>
        <v>45.245821367150874</v>
      </c>
      <c r="Q72" s="20">
        <f t="shared" si="65"/>
        <v>83.871491960772317</v>
      </c>
      <c r="R72" s="20">
        <f t="shared" si="65"/>
        <v>108.28108126634707</v>
      </c>
      <c r="S72" s="20">
        <f t="shared" si="65"/>
        <v>96.617721966083579</v>
      </c>
      <c r="T72" s="20">
        <f t="shared" si="65"/>
        <v>56.504271059143498</v>
      </c>
      <c r="U72" s="20">
        <f t="shared" si="65"/>
        <v>82.896221660919267</v>
      </c>
      <c r="V72" s="20">
        <f t="shared" si="65"/>
        <v>77.807771044020072</v>
      </c>
      <c r="W72" s="20">
        <f t="shared" si="65"/>
        <v>50.134485980393492</v>
      </c>
      <c r="X72" s="20">
        <f t="shared" si="65"/>
        <v>52.952532412978613</v>
      </c>
      <c r="Y72" s="20">
        <f t="shared" si="65"/>
        <v>64.176825957477092</v>
      </c>
      <c r="Z72" s="20">
        <f t="shared" si="65"/>
        <v>85.801768736622122</v>
      </c>
      <c r="AA72" s="20">
        <f t="shared" si="65"/>
        <v>72.306075613746515</v>
      </c>
      <c r="AB72" s="20">
        <f t="shared" si="65"/>
        <v>75.662428149047429</v>
      </c>
      <c r="AC72" s="20">
        <f t="shared" si="65"/>
        <v>109.11036827152266</v>
      </c>
      <c r="AD72" s="20">
        <f t="shared" si="65"/>
        <v>144.71854863787243</v>
      </c>
      <c r="AE72" s="20">
        <f t="shared" si="65"/>
        <v>148.78994912500639</v>
      </c>
      <c r="AF72" s="20">
        <f t="shared" si="67"/>
        <v>130.90634548226274</v>
      </c>
      <c r="AG72" s="66">
        <f t="shared" si="67"/>
        <v>136.84773836554419</v>
      </c>
      <c r="AH72" s="20">
        <f t="shared" si="67"/>
        <v>143.6358858879731</v>
      </c>
      <c r="AI72" s="20">
        <f t="shared" si="67"/>
        <v>113.87426756826117</v>
      </c>
      <c r="AJ72" s="20">
        <f t="shared" si="67"/>
        <v>35.306131694481238</v>
      </c>
      <c r="AK72" s="20">
        <f t="shared" si="67"/>
        <v>68.483571735953703</v>
      </c>
      <c r="AL72" s="20">
        <f t="shared" si="67"/>
        <v>101.31879469120392</v>
      </c>
      <c r="AM72" s="20">
        <f t="shared" si="67"/>
        <v>76.369155485712739</v>
      </c>
      <c r="AN72" s="19">
        <f t="shared" si="67"/>
        <v>42.281376149614459</v>
      </c>
      <c r="AO72" s="20"/>
      <c r="AP72" s="20"/>
      <c r="AQ72" s="26"/>
      <c r="AR72" s="26"/>
      <c r="AS72" s="26"/>
      <c r="AT72" s="26"/>
      <c r="AU72" s="26"/>
      <c r="AV72" s="26"/>
      <c r="AW72" s="26"/>
      <c r="AX72" s="26"/>
      <c r="AY72" s="26"/>
      <c r="AZ72" s="70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58"/>
      <c r="CC72" s="58"/>
      <c r="CD72" s="22"/>
    </row>
    <row r="73" spans="1:82" s="23" customFormat="1" x14ac:dyDescent="0.3">
      <c r="A73" s="29" t="str">
        <f>A68</f>
        <v>เอเชีย</v>
      </c>
      <c r="B73" s="66">
        <f t="shared" si="65"/>
        <v>140.60012553878784</v>
      </c>
      <c r="C73" s="20">
        <f t="shared" si="65"/>
        <v>122.8075520656655</v>
      </c>
      <c r="D73" s="20">
        <f t="shared" si="65"/>
        <v>30.339368666467209</v>
      </c>
      <c r="E73" s="20">
        <f t="shared" si="65"/>
        <v>52.121831059373342</v>
      </c>
      <c r="F73" s="20">
        <f t="shared" si="65"/>
        <v>52.817868308487213</v>
      </c>
      <c r="G73" s="20">
        <f t="shared" si="65"/>
        <v>58.235618110729447</v>
      </c>
      <c r="H73" s="20">
        <f t="shared" si="65"/>
        <v>71.412267721213567</v>
      </c>
      <c r="I73" s="20">
        <f t="shared" si="65"/>
        <v>68.832571123615878</v>
      </c>
      <c r="J73" s="20">
        <f t="shared" si="65"/>
        <v>110.27983849095861</v>
      </c>
      <c r="K73" s="20"/>
      <c r="L73" s="19">
        <f t="shared" si="65"/>
        <v>82.551548287292476</v>
      </c>
      <c r="M73" s="20">
        <f t="shared" si="65"/>
        <v>31.552052805500949</v>
      </c>
      <c r="N73" s="20">
        <f t="shared" si="65"/>
        <v>70.054171980224922</v>
      </c>
      <c r="O73" s="20">
        <f t="shared" si="65"/>
        <v>54.176047330397544</v>
      </c>
      <c r="P73" s="20">
        <f t="shared" si="65"/>
        <v>51.664562825587311</v>
      </c>
      <c r="Q73" s="20">
        <f t="shared" si="65"/>
        <v>52.939853745919336</v>
      </c>
      <c r="R73" s="20">
        <f t="shared" si="65"/>
        <v>51.445151770873437</v>
      </c>
      <c r="S73" s="20">
        <f t="shared" si="65"/>
        <v>38.048190802104422</v>
      </c>
      <c r="T73" s="20">
        <f t="shared" si="65"/>
        <v>69.485596575140988</v>
      </c>
      <c r="U73" s="20">
        <f t="shared" si="65"/>
        <v>45.006374335083564</v>
      </c>
      <c r="V73" s="20">
        <f t="shared" si="65"/>
        <v>52.890565602644003</v>
      </c>
      <c r="W73" s="20">
        <f t="shared" si="65"/>
        <v>68.222420823736002</v>
      </c>
      <c r="X73" s="20">
        <f t="shared" si="65"/>
        <v>66.311767635752631</v>
      </c>
      <c r="Y73" s="20">
        <f t="shared" si="65"/>
        <v>66.349962493020612</v>
      </c>
      <c r="Z73" s="20">
        <f t="shared" si="65"/>
        <v>83.652698144357075</v>
      </c>
      <c r="AA73" s="20">
        <f t="shared" si="65"/>
        <v>77.385865184467434</v>
      </c>
      <c r="AB73" s="20">
        <f>AB78/AB68</f>
        <v>56.648877846706718</v>
      </c>
      <c r="AC73" s="20">
        <f>AC78/AC68</f>
        <v>58.611271087745699</v>
      </c>
      <c r="AD73" s="20">
        <f t="shared" si="65"/>
        <v>71.083943280984599</v>
      </c>
      <c r="AE73" s="20">
        <f t="shared" si="65"/>
        <v>67.862838512140755</v>
      </c>
      <c r="AF73" s="20">
        <f t="shared" si="67"/>
        <v>77.630111952226287</v>
      </c>
      <c r="AG73" s="66">
        <f t="shared" si="67"/>
        <v>83.073085013686239</v>
      </c>
      <c r="AH73" s="20">
        <f t="shared" si="67"/>
        <v>131.71982378737306</v>
      </c>
      <c r="AI73" s="20">
        <f t="shared" si="67"/>
        <v>130.56553063553216</v>
      </c>
      <c r="AJ73" s="20">
        <f t="shared" si="67"/>
        <v>96.371556172425286</v>
      </c>
      <c r="AK73" s="20">
        <f t="shared" si="67"/>
        <v>83.484313298769621</v>
      </c>
      <c r="AL73" s="20">
        <f t="shared" si="67"/>
        <v>111.87797370422381</v>
      </c>
      <c r="AM73" s="20">
        <f t="shared" si="67"/>
        <v>76.053779017126374</v>
      </c>
      <c r="AN73" s="19">
        <f t="shared" si="67"/>
        <v>57.792573867300185</v>
      </c>
      <c r="AO73" s="20"/>
      <c r="AP73" s="20"/>
      <c r="AQ73" s="26"/>
      <c r="AR73" s="26"/>
      <c r="AS73" s="26"/>
      <c r="AT73" s="26"/>
      <c r="AU73" s="26"/>
      <c r="AV73" s="26"/>
      <c r="AW73" s="26"/>
      <c r="AX73" s="26"/>
      <c r="AY73" s="26"/>
      <c r="AZ73" s="70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58"/>
      <c r="CC73" s="58"/>
      <c r="CD73" s="22"/>
    </row>
    <row r="74" spans="1:82" s="23" customFormat="1" x14ac:dyDescent="0.3">
      <c r="A74" s="62"/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09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1"/>
      <c r="AH74" s="122"/>
      <c r="AI74" s="122"/>
      <c r="AJ74" s="122"/>
      <c r="AK74" s="122"/>
      <c r="AL74" s="122"/>
      <c r="AM74" s="122"/>
      <c r="AN74" s="109"/>
      <c r="AO74" s="20"/>
      <c r="AP74" s="20"/>
      <c r="AQ74" s="73"/>
      <c r="AR74" s="73"/>
      <c r="AS74" s="73"/>
      <c r="AT74" s="73"/>
      <c r="AU74" s="73"/>
      <c r="AV74" s="73"/>
      <c r="AW74" s="73"/>
      <c r="AX74" s="73"/>
      <c r="AY74" s="73"/>
      <c r="AZ74" s="70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58"/>
      <c r="CC74" s="58"/>
      <c r="CD74" s="22"/>
    </row>
    <row r="75" spans="1:82" s="23" customFormat="1" x14ac:dyDescent="0.3">
      <c r="A75" s="24" t="str">
        <f>A53</f>
        <v>IVL Core EBITDA (ล้านเหรียญ)</v>
      </c>
      <c r="B75" s="66">
        <f>B28</f>
        <v>397.42885199797178</v>
      </c>
      <c r="C75" s="20">
        <f t="shared" ref="C75:AE75" si="68">C28</f>
        <v>553.95371852544827</v>
      </c>
      <c r="D75" s="20">
        <f t="shared" si="68"/>
        <v>461.31942145290526</v>
      </c>
      <c r="E75" s="20">
        <f t="shared" si="68"/>
        <v>477.81732825296655</v>
      </c>
      <c r="F75" s="20">
        <f t="shared" si="68"/>
        <v>568.2826667683745</v>
      </c>
      <c r="G75" s="20">
        <f t="shared" si="68"/>
        <v>640.42140834613429</v>
      </c>
      <c r="H75" s="20">
        <f t="shared" si="68"/>
        <v>775.45759419058766</v>
      </c>
      <c r="I75" s="20">
        <f t="shared" si="68"/>
        <v>1004.2450850368494</v>
      </c>
      <c r="J75" s="20">
        <f t="shared" si="68"/>
        <v>1441.4048154345535</v>
      </c>
      <c r="K75" s="20"/>
      <c r="L75" s="19">
        <f t="shared" si="68"/>
        <v>1146.8000054353004</v>
      </c>
      <c r="M75" s="20">
        <f t="shared" si="68"/>
        <v>91.557287036988996</v>
      </c>
      <c r="N75" s="20">
        <f t="shared" si="68"/>
        <v>132.95544735590909</v>
      </c>
      <c r="O75" s="20">
        <f t="shared" si="68"/>
        <v>127.30929224791949</v>
      </c>
      <c r="P75" s="20">
        <f t="shared" si="68"/>
        <v>125.99530161214834</v>
      </c>
      <c r="Q75" s="20">
        <f t="shared" si="68"/>
        <v>139.73673381266647</v>
      </c>
      <c r="R75" s="20">
        <f t="shared" si="68"/>
        <v>153.00190201054238</v>
      </c>
      <c r="S75" s="20">
        <f t="shared" si="68"/>
        <v>135.71271579048877</v>
      </c>
      <c r="T75" s="20">
        <f t="shared" si="68"/>
        <v>139.8313151546765</v>
      </c>
      <c r="U75" s="20">
        <f t="shared" si="68"/>
        <v>145.83525829447248</v>
      </c>
      <c r="V75" s="20">
        <f t="shared" si="68"/>
        <v>187.12774380063289</v>
      </c>
      <c r="W75" s="20">
        <f t="shared" si="68"/>
        <v>167.22499514455529</v>
      </c>
      <c r="X75" s="20">
        <f t="shared" si="68"/>
        <v>140.23341110647354</v>
      </c>
      <c r="Y75" s="20">
        <f t="shared" si="68"/>
        <v>134.76860136557323</v>
      </c>
      <c r="Z75" s="20">
        <f t="shared" si="68"/>
        <v>219.09517624800907</v>
      </c>
      <c r="AA75" s="20">
        <f t="shared" si="68"/>
        <v>216.67175167448752</v>
      </c>
      <c r="AB75" s="20">
        <f t="shared" si="68"/>
        <v>204.92206490251792</v>
      </c>
      <c r="AC75" s="20">
        <f t="shared" si="68"/>
        <v>218.80670292258026</v>
      </c>
      <c r="AD75" s="20">
        <f t="shared" si="68"/>
        <v>238.50753171692691</v>
      </c>
      <c r="AE75" s="20">
        <f t="shared" si="68"/>
        <v>291.24958753349239</v>
      </c>
      <c r="AF75" s="20">
        <f>AF28</f>
        <v>255.68126286384989</v>
      </c>
      <c r="AG75" s="66">
        <f>AG28</f>
        <v>326.22326700803973</v>
      </c>
      <c r="AH75" s="20">
        <f>AH28</f>
        <v>388.43675287149466</v>
      </c>
      <c r="AI75" s="20">
        <f>AI28</f>
        <v>408.94250676954834</v>
      </c>
      <c r="AJ75" s="20">
        <f>AJ28</f>
        <v>317.80228878547109</v>
      </c>
      <c r="AK75" s="20">
        <f t="shared" ref="AK75" si="69">AK28</f>
        <v>303.6978823687474</v>
      </c>
      <c r="AL75" s="20">
        <f>AL28</f>
        <v>361.40677020253531</v>
      </c>
      <c r="AM75" s="20">
        <f>AM28</f>
        <v>281.09380402098122</v>
      </c>
      <c r="AN75" s="19">
        <f t="shared" ref="AN75" si="70">AN28</f>
        <v>200.60156432177257</v>
      </c>
      <c r="AO75" s="20"/>
      <c r="AP75" s="20"/>
      <c r="AQ75" s="26"/>
      <c r="AR75" s="26"/>
      <c r="AS75" s="26"/>
      <c r="AT75" s="26"/>
      <c r="AU75" s="26"/>
      <c r="AV75" s="26"/>
      <c r="AW75" s="26"/>
      <c r="AX75" s="26"/>
      <c r="AY75" s="26"/>
      <c r="AZ75" s="88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58"/>
      <c r="CC75" s="58"/>
      <c r="CD75" s="22"/>
    </row>
    <row r="76" spans="1:82" s="23" customFormat="1" x14ac:dyDescent="0.3">
      <c r="A76" s="29" t="str">
        <f>A71</f>
        <v>อเมริกาเหนือ</v>
      </c>
      <c r="B76" s="66">
        <v>40.616895887711379</v>
      </c>
      <c r="C76" s="20">
        <v>142.63047070236132</v>
      </c>
      <c r="D76" s="20">
        <v>281.64903670398127</v>
      </c>
      <c r="E76" s="20">
        <v>273.49600860020473</v>
      </c>
      <c r="F76" s="20">
        <f t="shared" ref="F76:F78" si="71">SUM(Q76:T76)</f>
        <v>292.34161417859667</v>
      </c>
      <c r="G76" s="20">
        <f t="shared" ref="G76:G78" si="72">SUM(U76:X76)</f>
        <v>339.85447192658251</v>
      </c>
      <c r="H76" s="20">
        <f t="shared" ref="H76:H78" si="73">SUM(Y76:AB76)</f>
        <v>347.74786998974332</v>
      </c>
      <c r="I76" s="20">
        <f t="shared" ref="I76:I78" si="74">SUM(AC76:AF76)</f>
        <v>444.78985789478594</v>
      </c>
      <c r="J76" s="20">
        <f t="shared" ref="J76" si="75">SUM(AG76:AJ76)</f>
        <v>723.55740944432591</v>
      </c>
      <c r="K76" s="20"/>
      <c r="L76" s="19">
        <v>497.62705946011988</v>
      </c>
      <c r="M76" s="20">
        <v>59.166602619753306</v>
      </c>
      <c r="N76" s="20">
        <v>61.224318062899947</v>
      </c>
      <c r="O76" s="20">
        <v>77.299562763555869</v>
      </c>
      <c r="P76" s="20">
        <v>75.805525153995603</v>
      </c>
      <c r="Q76" s="20">
        <v>75.349091100071547</v>
      </c>
      <c r="R76" s="20">
        <v>76.550129217717881</v>
      </c>
      <c r="S76" s="20">
        <v>66.658402347611954</v>
      </c>
      <c r="T76" s="20">
        <v>73.783991513195303</v>
      </c>
      <c r="U76" s="20">
        <v>81.22688676692961</v>
      </c>
      <c r="V76" s="20">
        <v>103.5830209766798</v>
      </c>
      <c r="W76" s="20">
        <v>89.05004972539912</v>
      </c>
      <c r="X76" s="20">
        <v>65.994514457574013</v>
      </c>
      <c r="Y76" s="20">
        <v>49.419094338711453</v>
      </c>
      <c r="Z76" s="20">
        <v>92.419261185627732</v>
      </c>
      <c r="AA76" s="20">
        <v>99.187564846423413</v>
      </c>
      <c r="AB76" s="20">
        <v>106.72194961898073</v>
      </c>
      <c r="AC76" s="20">
        <v>105.14019455805857</v>
      </c>
      <c r="AD76" s="20">
        <v>95.524385272494243</v>
      </c>
      <c r="AE76" s="20">
        <v>132.59704590825618</v>
      </c>
      <c r="AF76" s="20">
        <v>111.52823215597691</v>
      </c>
      <c r="AG76" s="66">
        <v>160.5862512287348</v>
      </c>
      <c r="AH76" s="20">
        <v>164.5372587456342</v>
      </c>
      <c r="AI76" s="20">
        <v>204.27843614936839</v>
      </c>
      <c r="AJ76" s="20">
        <v>194.15546332058855</v>
      </c>
      <c r="AK76" s="20">
        <v>138.20609213947381</v>
      </c>
      <c r="AL76" s="20">
        <v>133.18757231768214</v>
      </c>
      <c r="AM76" s="20">
        <v>114.06351391681423</v>
      </c>
      <c r="AN76" s="19">
        <f>L76-(AK76+AL76+AM76)</f>
        <v>112.16988108614964</v>
      </c>
      <c r="AO76" s="20"/>
      <c r="AP76" s="20"/>
      <c r="AQ76" s="26"/>
      <c r="AR76" s="26"/>
      <c r="AS76" s="26"/>
      <c r="AT76" s="26"/>
      <c r="AU76" s="26"/>
      <c r="AV76" s="26"/>
      <c r="AW76" s="26"/>
      <c r="AX76" s="26"/>
      <c r="AY76" s="26"/>
      <c r="AZ76" s="88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58"/>
      <c r="CC76" s="58"/>
      <c r="CD76" s="22"/>
    </row>
    <row r="77" spans="1:82" s="23" customFormat="1" x14ac:dyDescent="0.3">
      <c r="A77" s="29" t="str">
        <f>A72</f>
        <v>ยุโรป, ตะวันออกกลางและแอฟริกา</v>
      </c>
      <c r="B77" s="66">
        <v>103.54992109551358</v>
      </c>
      <c r="C77" s="20">
        <v>159.22817184283969</v>
      </c>
      <c r="D77" s="20">
        <v>106.59526964009885</v>
      </c>
      <c r="E77" s="20">
        <v>68.155466709721679</v>
      </c>
      <c r="F77" s="20">
        <f t="shared" si="71"/>
        <v>135.85543710733742</v>
      </c>
      <c r="G77" s="20">
        <f t="shared" si="72"/>
        <v>125.89295947103847</v>
      </c>
      <c r="H77" s="20">
        <f t="shared" si="73"/>
        <v>184.70303641587878</v>
      </c>
      <c r="I77" s="20">
        <f t="shared" si="74"/>
        <v>349.53986513504037</v>
      </c>
      <c r="J77" s="20">
        <f>SUM(AG77:AJ77)</f>
        <v>332.08278811386032</v>
      </c>
      <c r="K77" s="20"/>
      <c r="L77" s="19">
        <v>265.43019854509373</v>
      </c>
      <c r="M77" s="20">
        <v>14.573344277766534</v>
      </c>
      <c r="N77" s="20">
        <v>23.689305381249589</v>
      </c>
      <c r="O77" s="20">
        <v>14.858735911069864</v>
      </c>
      <c r="P77" s="20">
        <v>15.034081139635683</v>
      </c>
      <c r="Q77" s="20">
        <v>30.957376136886904</v>
      </c>
      <c r="R77" s="20">
        <v>41.971886733001952</v>
      </c>
      <c r="S77" s="20">
        <v>42.355061497971732</v>
      </c>
      <c r="T77" s="20">
        <v>20.571112739476831</v>
      </c>
      <c r="U77" s="20">
        <v>38.460039849206112</v>
      </c>
      <c r="V77" s="20">
        <v>39.350816783494025</v>
      </c>
      <c r="W77" s="20">
        <v>23.295419848737019</v>
      </c>
      <c r="X77" s="20">
        <v>24.786682989601296</v>
      </c>
      <c r="Y77" s="20">
        <v>31.575538059452636</v>
      </c>
      <c r="Z77" s="20">
        <v>57.009332308959642</v>
      </c>
      <c r="AA77" s="20">
        <v>47.867407479588188</v>
      </c>
      <c r="AB77" s="20">
        <v>48.250758567878307</v>
      </c>
      <c r="AC77" s="20">
        <v>69.551377567254562</v>
      </c>
      <c r="AD77" s="20">
        <v>86.49596894782789</v>
      </c>
      <c r="AE77" s="20">
        <v>104.76575794101664</v>
      </c>
      <c r="AF77" s="20">
        <v>88.726760678941247</v>
      </c>
      <c r="AG77" s="66">
        <v>95.368195216762501</v>
      </c>
      <c r="AH77" s="20">
        <v>109.65611686084046</v>
      </c>
      <c r="AI77" s="20">
        <v>95.832198050813744</v>
      </c>
      <c r="AJ77" s="20">
        <v>31.22627798544363</v>
      </c>
      <c r="AK77" s="20">
        <v>62.335388896756335</v>
      </c>
      <c r="AL77" s="20">
        <v>102.89222633057996</v>
      </c>
      <c r="AM77" s="20">
        <v>67.861178154734489</v>
      </c>
      <c r="AN77" s="19">
        <f>L77-(AK77+AL77+AM77)</f>
        <v>32.341405163022955</v>
      </c>
      <c r="AO77" s="20"/>
      <c r="AP77" s="20"/>
      <c r="AQ77" s="26"/>
      <c r="AR77" s="26"/>
      <c r="AS77" s="26"/>
      <c r="AT77" s="26"/>
      <c r="AU77" s="26"/>
      <c r="AV77" s="26"/>
      <c r="AW77" s="26"/>
      <c r="AX77" s="26"/>
      <c r="AY77" s="26"/>
      <c r="AZ77" s="88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58"/>
      <c r="CC77" s="58"/>
      <c r="CD77" s="22"/>
    </row>
    <row r="78" spans="1:82" s="23" customFormat="1" x14ac:dyDescent="0.3">
      <c r="A78" s="29" t="str">
        <f>A73</f>
        <v>เอเชีย</v>
      </c>
      <c r="B78" s="66">
        <v>254.14531577184459</v>
      </c>
      <c r="C78" s="20">
        <v>259.40700626606559</v>
      </c>
      <c r="D78" s="20">
        <v>68.814278091559203</v>
      </c>
      <c r="E78" s="20">
        <v>137.32708557388588</v>
      </c>
      <c r="F78" s="20">
        <f t="shared" si="71"/>
        <v>146.27922788558848</v>
      </c>
      <c r="G78" s="20">
        <f t="shared" si="72"/>
        <v>173.26589511704685</v>
      </c>
      <c r="H78" s="20">
        <f t="shared" si="73"/>
        <v>230.19338876721935</v>
      </c>
      <c r="I78" s="20">
        <f t="shared" si="74"/>
        <v>211.63336345129741</v>
      </c>
      <c r="J78" s="20">
        <f>SUM(AG78:AJ78)</f>
        <v>384.81968621233722</v>
      </c>
      <c r="K78" s="20"/>
      <c r="L78" s="19">
        <v>399.59224206962972</v>
      </c>
      <c r="M78" s="20">
        <v>19.713947225846582</v>
      </c>
      <c r="N78" s="20">
        <v>45.946411088520428</v>
      </c>
      <c r="O78" s="20">
        <v>36.909202966600333</v>
      </c>
      <c r="P78" s="20">
        <v>34.758524292918629</v>
      </c>
      <c r="Q78" s="20">
        <v>34.704448536359877</v>
      </c>
      <c r="R78" s="20">
        <v>36.401223524290529</v>
      </c>
      <c r="S78" s="20">
        <v>27.291786533443194</v>
      </c>
      <c r="T78" s="20">
        <v>47.881769291494884</v>
      </c>
      <c r="U78" s="20">
        <v>32.107586196662176</v>
      </c>
      <c r="V78" s="20">
        <v>40.412697242973557</v>
      </c>
      <c r="W78" s="20">
        <v>50.901564616341417</v>
      </c>
      <c r="X78" s="20">
        <v>49.844047061069702</v>
      </c>
      <c r="Y78" s="20">
        <v>52.989824525564948</v>
      </c>
      <c r="Z78" s="20">
        <v>69.848964723991088</v>
      </c>
      <c r="AA78" s="20">
        <v>64.53518037319968</v>
      </c>
      <c r="AB78" s="20">
        <v>42.819419144463595</v>
      </c>
      <c r="AC78" s="20">
        <v>44.601929848915844</v>
      </c>
      <c r="AD78" s="20">
        <v>56.129607700105318</v>
      </c>
      <c r="AE78" s="20">
        <v>51.464165603018877</v>
      </c>
      <c r="AF78" s="20">
        <v>59.437660299257374</v>
      </c>
      <c r="AG78" s="66">
        <v>66.025993485719624</v>
      </c>
      <c r="AH78" s="20">
        <v>111.40472351466387</v>
      </c>
      <c r="AI78" s="20">
        <v>111.51860765796299</v>
      </c>
      <c r="AJ78" s="20">
        <v>95.870361553990747</v>
      </c>
      <c r="AK78" s="20">
        <v>99.070944026477619</v>
      </c>
      <c r="AL78" s="20">
        <v>133.15819283715084</v>
      </c>
      <c r="AM78" s="20">
        <v>104.05642844516434</v>
      </c>
      <c r="AN78" s="19">
        <f>L78-(AK78+AL78+AM78)</f>
        <v>63.306676760836922</v>
      </c>
      <c r="AO78" s="20"/>
      <c r="AP78" s="20"/>
      <c r="AQ78" s="26"/>
      <c r="AR78" s="26"/>
      <c r="AS78" s="26"/>
      <c r="AT78" s="26"/>
      <c r="AU78" s="26"/>
      <c r="AV78" s="26"/>
      <c r="AW78" s="26"/>
      <c r="AX78" s="26"/>
      <c r="AY78" s="26"/>
      <c r="AZ78" s="88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58"/>
      <c r="CC78" s="58"/>
      <c r="CD78" s="22"/>
    </row>
    <row r="79" spans="1:82" s="23" customFormat="1" x14ac:dyDescent="0.3">
      <c r="A79" s="29" t="s">
        <v>24</v>
      </c>
      <c r="B79" s="66">
        <f>B33</f>
        <v>-0.88328075709779341</v>
      </c>
      <c r="C79" s="20">
        <f t="shared" ref="C79:I79" si="76">C33</f>
        <v>-7.3246816796568055</v>
      </c>
      <c r="D79" s="20">
        <f t="shared" si="76"/>
        <v>4.2549939411036348</v>
      </c>
      <c r="E79" s="20">
        <f t="shared" si="76"/>
        <v>-1.1612326004498641</v>
      </c>
      <c r="F79" s="20">
        <f t="shared" si="76"/>
        <v>-6.087207351270763</v>
      </c>
      <c r="G79" s="20">
        <f t="shared" si="76"/>
        <v>1.4081834743770969</v>
      </c>
      <c r="H79" s="20">
        <f t="shared" si="76"/>
        <v>12.814453203426638</v>
      </c>
      <c r="I79" s="20">
        <f t="shared" si="76"/>
        <v>-1.7180014442710672</v>
      </c>
      <c r="J79" s="20">
        <f>J33</f>
        <v>0.94493166405391094</v>
      </c>
      <c r="K79" s="20"/>
      <c r="L79" s="19">
        <v>-15.849494639543101</v>
      </c>
      <c r="M79" s="20">
        <f t="shared" ref="M79:AK79" si="77">M33</f>
        <v>-1.8957823244609386</v>
      </c>
      <c r="N79" s="20">
        <f t="shared" si="77"/>
        <v>2.0879193191026957</v>
      </c>
      <c r="O79" s="20">
        <f t="shared" si="77"/>
        <v>-1.7534211509371147</v>
      </c>
      <c r="P79" s="20">
        <f t="shared" si="77"/>
        <v>0.40005155584485408</v>
      </c>
      <c r="Q79" s="20">
        <f t="shared" si="77"/>
        <v>-1.2690296490800961</v>
      </c>
      <c r="R79" s="20">
        <f t="shared" si="77"/>
        <v>-1.8468712277229997</v>
      </c>
      <c r="S79" s="20">
        <f t="shared" si="77"/>
        <v>-0.59177483667201614</v>
      </c>
      <c r="T79" s="20">
        <f t="shared" si="77"/>
        <v>-2.4002918361840386</v>
      </c>
      <c r="U79" s="20">
        <f t="shared" si="77"/>
        <v>-5.9593501916577907</v>
      </c>
      <c r="V79" s="20">
        <f t="shared" si="77"/>
        <v>3.7813044708226187</v>
      </c>
      <c r="W79" s="20">
        <f t="shared" si="77"/>
        <v>3.9778642956085264</v>
      </c>
      <c r="X79" s="20">
        <f t="shared" si="77"/>
        <v>-0.39163510039631433</v>
      </c>
      <c r="Y79" s="20">
        <f t="shared" si="77"/>
        <v>0.78414454184280658</v>
      </c>
      <c r="Z79" s="20">
        <f t="shared" si="77"/>
        <v>-0.18138197057368188</v>
      </c>
      <c r="AA79" s="20">
        <f t="shared" si="77"/>
        <v>5.0816099752712205</v>
      </c>
      <c r="AB79" s="20">
        <f t="shared" si="77"/>
        <v>7.1290806568862592</v>
      </c>
      <c r="AC79" s="20">
        <f t="shared" si="77"/>
        <v>-0.48645598068415552</v>
      </c>
      <c r="AD79" s="20">
        <f t="shared" si="77"/>
        <v>0.35722672553436041</v>
      </c>
      <c r="AE79" s="20">
        <f t="shared" si="77"/>
        <v>2.4226180811922404</v>
      </c>
      <c r="AF79" s="20">
        <f t="shared" si="77"/>
        <v>-4.0113902703135125</v>
      </c>
      <c r="AG79" s="66">
        <f t="shared" si="77"/>
        <v>4.2428270768211291</v>
      </c>
      <c r="AH79" s="20">
        <f t="shared" si="77"/>
        <v>2.8386537503654381</v>
      </c>
      <c r="AI79" s="20">
        <f t="shared" si="77"/>
        <v>-2.6867350886161603</v>
      </c>
      <c r="AJ79" s="20">
        <f t="shared" si="77"/>
        <v>-3.4498140745163255</v>
      </c>
      <c r="AK79" s="20">
        <f t="shared" si="77"/>
        <v>4.0854573060396433</v>
      </c>
      <c r="AL79" s="20">
        <v>-7.8312212828775234</v>
      </c>
      <c r="AM79" s="20">
        <v>-4.8873164957320014</v>
      </c>
      <c r="AN79" s="19">
        <f>L79-(AK79+AL79+AM79)</f>
        <v>-7.2164141669732196</v>
      </c>
      <c r="AO79" s="20"/>
      <c r="AP79" s="20"/>
      <c r="AQ79" s="26"/>
      <c r="AR79" s="26"/>
      <c r="AS79" s="26"/>
      <c r="AT79" s="26"/>
      <c r="AU79" s="26"/>
      <c r="AV79" s="26"/>
      <c r="AW79" s="26"/>
      <c r="AX79" s="26"/>
      <c r="AY79" s="26"/>
      <c r="AZ79" s="88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58"/>
      <c r="CC79" s="58"/>
      <c r="CD79" s="22"/>
    </row>
    <row r="80" spans="1:82" s="117" customFormat="1" x14ac:dyDescent="0.3">
      <c r="A80" s="116"/>
      <c r="B80" s="121">
        <f>B75-SUM(B76:B79)</f>
        <v>0</v>
      </c>
      <c r="C80" s="122">
        <f>C75-SUM(C76:C79)</f>
        <v>1.2751393838470904E-2</v>
      </c>
      <c r="D80" s="122">
        <f>D75-SUM(D76:D79)</f>
        <v>5.8430761623071703E-3</v>
      </c>
      <c r="E80" s="122">
        <f t="shared" ref="E80:G80" si="78">E75-SUM(E76:E79)</f>
        <v>-3.039588136743987E-8</v>
      </c>
      <c r="F80" s="122">
        <f t="shared" si="78"/>
        <v>-0.10640505187734561</v>
      </c>
      <c r="G80" s="122">
        <f t="shared" si="78"/>
        <v>-1.0164291063574638E-4</v>
      </c>
      <c r="H80" s="122">
        <f>H75-SUM(H76:H79)</f>
        <v>-1.1541856805479256E-3</v>
      </c>
      <c r="I80" s="122">
        <f>I75-SUM(I76:I79)</f>
        <v>-3.1832314562052488E-12</v>
      </c>
      <c r="J80" s="122">
        <f>J75-SUM(J76:J79)</f>
        <v>-2.3874235921539366E-11</v>
      </c>
      <c r="K80" s="122"/>
      <c r="L80" s="109">
        <f>L75-SUM(L76:L79)</f>
        <v>0</v>
      </c>
      <c r="M80" s="122">
        <f t="shared" ref="M80:AN80" si="79">M75-SUM(M76:M79)</f>
        <v>-8.2476191649050179E-4</v>
      </c>
      <c r="N80" s="122">
        <f t="shared" si="79"/>
        <v>7.4935041364199151E-3</v>
      </c>
      <c r="O80" s="122">
        <f t="shared" si="79"/>
        <v>-4.7882423694716181E-3</v>
      </c>
      <c r="P80" s="122">
        <f t="shared" si="79"/>
        <v>-2.8805302464434135E-3</v>
      </c>
      <c r="Q80" s="122">
        <f t="shared" si="79"/>
        <v>-5.1523115717770906E-3</v>
      </c>
      <c r="R80" s="122">
        <f t="shared" si="79"/>
        <v>-7.4466236744967773E-2</v>
      </c>
      <c r="S80" s="122">
        <f t="shared" si="79"/>
        <v>-7.5975186609866796E-4</v>
      </c>
      <c r="T80" s="122">
        <f t="shared" si="79"/>
        <v>-5.2665533064839565E-3</v>
      </c>
      <c r="U80" s="122">
        <f t="shared" si="79"/>
        <v>9.5673332367596231E-5</v>
      </c>
      <c r="V80" s="122">
        <f t="shared" si="79"/>
        <v>-9.5673337142443415E-5</v>
      </c>
      <c r="W80" s="122">
        <f t="shared" si="79"/>
        <v>9.6658469203703135E-5</v>
      </c>
      <c r="X80" s="122">
        <f t="shared" si="79"/>
        <v>-1.9830137517828916E-4</v>
      </c>
      <c r="Y80" s="122">
        <f t="shared" si="79"/>
        <v>-9.9998601399420295E-8</v>
      </c>
      <c r="Z80" s="122">
        <f t="shared" si="79"/>
        <v>-9.9999999571309672E-4</v>
      </c>
      <c r="AA80" s="122">
        <f t="shared" si="79"/>
        <v>-1.099999497000681E-5</v>
      </c>
      <c r="AB80" s="122">
        <f t="shared" si="79"/>
        <v>8.569143089971476E-4</v>
      </c>
      <c r="AC80" s="122">
        <f t="shared" si="79"/>
        <v>-3.4307096458974229E-4</v>
      </c>
      <c r="AD80" s="122">
        <f t="shared" si="79"/>
        <v>3.4307096510133306E-4</v>
      </c>
      <c r="AE80" s="122">
        <f t="shared" si="79"/>
        <v>8.4128259913995862E-12</v>
      </c>
      <c r="AF80" s="122">
        <f t="shared" si="79"/>
        <v>-1.2136069926782511E-11</v>
      </c>
      <c r="AG80" s="121">
        <f t="shared" si="79"/>
        <v>1.7053025658242404E-12</v>
      </c>
      <c r="AH80" s="122">
        <f t="shared" si="79"/>
        <v>-9.3223206931725144E-12</v>
      </c>
      <c r="AI80" s="122">
        <f t="shared" si="79"/>
        <v>1.9383605831535533E-11</v>
      </c>
      <c r="AJ80" s="122">
        <f t="shared" si="79"/>
        <v>-3.5527136788005009E-11</v>
      </c>
      <c r="AK80" s="122">
        <f t="shared" si="79"/>
        <v>0</v>
      </c>
      <c r="AL80" s="122">
        <f t="shared" si="79"/>
        <v>0</v>
      </c>
      <c r="AM80" s="122">
        <f t="shared" si="79"/>
        <v>0</v>
      </c>
      <c r="AN80" s="109">
        <f t="shared" si="79"/>
        <v>1.5478736258955905E-5</v>
      </c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93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8"/>
      <c r="CC80" s="58"/>
      <c r="CD80" s="54"/>
    </row>
    <row r="81" spans="1:82" s="23" customFormat="1" x14ac:dyDescent="0.3">
      <c r="A81" s="24" t="str">
        <f>A59</f>
        <v>*รายได้สุทธิ (ล้านเหรียญ)</v>
      </c>
      <c r="B81" s="66">
        <f t="shared" ref="B81:E81" si="80">B35</f>
        <v>3055.3610296205165</v>
      </c>
      <c r="C81" s="20">
        <f t="shared" si="80"/>
        <v>6102.1684313384721</v>
      </c>
      <c r="D81" s="20">
        <f t="shared" si="80"/>
        <v>6778.685109531315</v>
      </c>
      <c r="E81" s="20">
        <f t="shared" si="80"/>
        <v>7455.9693847665785</v>
      </c>
      <c r="F81" s="20">
        <f t="shared" ref="F81:F83" si="81">SUM(Q81:T81)</f>
        <v>7509.2737144666353</v>
      </c>
      <c r="G81" s="20">
        <f t="shared" ref="G81:G83" si="82">SUM(U81:X81)</f>
        <v>6845.2809187039475</v>
      </c>
      <c r="H81" s="20">
        <f t="shared" ref="H81:H83" si="83">SUM(Y81:AB81)</f>
        <v>7215.1219581577725</v>
      </c>
      <c r="I81" s="20">
        <f t="shared" ref="I81:I83" si="84">SUM(AC81:AF81)</f>
        <v>8438.0660941727037</v>
      </c>
      <c r="J81" s="20">
        <f t="shared" ref="J81:J82" si="85">SUM(AG81:AJ81)</f>
        <v>10741.009230502443</v>
      </c>
      <c r="K81" s="20"/>
      <c r="L81" s="19">
        <f t="shared" ref="L81:AN81" si="86">L35</f>
        <v>11360.611237808098</v>
      </c>
      <c r="M81" s="20">
        <f t="shared" si="86"/>
        <v>1861.8586377773379</v>
      </c>
      <c r="N81" s="20">
        <f t="shared" si="86"/>
        <v>1899.6937990004214</v>
      </c>
      <c r="O81" s="20">
        <f t="shared" si="86"/>
        <v>1877.2696341834057</v>
      </c>
      <c r="P81" s="20">
        <f t="shared" si="86"/>
        <v>1817.1473138054134</v>
      </c>
      <c r="Q81" s="20">
        <f t="shared" si="86"/>
        <v>1887.1482057008513</v>
      </c>
      <c r="R81" s="20">
        <f t="shared" si="86"/>
        <v>1972.3551611329997</v>
      </c>
      <c r="S81" s="20">
        <f t="shared" si="86"/>
        <v>1981.4910508493485</v>
      </c>
      <c r="T81" s="20">
        <f t="shared" si="86"/>
        <v>1668.2792967834357</v>
      </c>
      <c r="U81" s="20">
        <f t="shared" si="86"/>
        <v>1643.6953741709021</v>
      </c>
      <c r="V81" s="20">
        <f t="shared" si="86"/>
        <v>1842.3452437457681</v>
      </c>
      <c r="W81" s="20">
        <f t="shared" si="86"/>
        <v>1763.9337278786243</v>
      </c>
      <c r="X81" s="20">
        <f t="shared" si="86"/>
        <v>1595.3065729086529</v>
      </c>
      <c r="Y81" s="20">
        <f t="shared" si="86"/>
        <v>1603.6197107913426</v>
      </c>
      <c r="Z81" s="20">
        <f t="shared" si="86"/>
        <v>1888.740212692057</v>
      </c>
      <c r="AA81" s="20">
        <f t="shared" si="86"/>
        <v>1877.8535087463338</v>
      </c>
      <c r="AB81" s="20">
        <f t="shared" si="86"/>
        <v>1844.9085259280391</v>
      </c>
      <c r="AC81" s="20">
        <f t="shared" si="86"/>
        <v>2040.9668870113308</v>
      </c>
      <c r="AD81" s="20">
        <f t="shared" si="86"/>
        <v>2088.690547958081</v>
      </c>
      <c r="AE81" s="20">
        <f t="shared" si="86"/>
        <v>2173.5285232848573</v>
      </c>
      <c r="AF81" s="20">
        <f t="shared" si="86"/>
        <v>2134.8801359184345</v>
      </c>
      <c r="AG81" s="66">
        <f t="shared" si="86"/>
        <v>2414.0152557526108</v>
      </c>
      <c r="AH81" s="20">
        <f t="shared" si="86"/>
        <v>2618.3808414333807</v>
      </c>
      <c r="AI81" s="20">
        <f t="shared" si="86"/>
        <v>2920.3300635757732</v>
      </c>
      <c r="AJ81" s="20">
        <f t="shared" si="86"/>
        <v>2788.283069740678</v>
      </c>
      <c r="AK81" s="20">
        <f t="shared" si="86"/>
        <v>3029.6223828993343</v>
      </c>
      <c r="AL81" s="20">
        <f t="shared" si="86"/>
        <v>2929.6640477384663</v>
      </c>
      <c r="AM81" s="20">
        <f t="shared" si="86"/>
        <v>2832.4463962041145</v>
      </c>
      <c r="AN81" s="19">
        <f t="shared" si="86"/>
        <v>2568.8784109661829</v>
      </c>
      <c r="AO81" s="20"/>
      <c r="AP81" s="20"/>
      <c r="AQ81" s="26"/>
      <c r="AR81" s="26"/>
      <c r="AS81" s="26"/>
      <c r="AT81" s="26"/>
      <c r="AU81" s="26"/>
      <c r="AV81" s="26"/>
      <c r="AW81" s="26"/>
      <c r="AX81" s="26"/>
      <c r="AY81" s="26"/>
      <c r="AZ81" s="88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58"/>
      <c r="CC81" s="123"/>
      <c r="CD81" s="22"/>
    </row>
    <row r="82" spans="1:82" s="23" customFormat="1" x14ac:dyDescent="0.3">
      <c r="A82" s="29" t="str">
        <f>A76</f>
        <v>อเมริกาเหนือ</v>
      </c>
      <c r="B82" s="66">
        <f>'[24]Segment Analysis in THB'!B82/31.701</f>
        <v>629.58266300747607</v>
      </c>
      <c r="C82" s="20">
        <f>'[24]Segment Analysis in THB'!C82/30.4937</f>
        <v>2228.416505179759</v>
      </c>
      <c r="D82" s="20">
        <v>2939.6425468333418</v>
      </c>
      <c r="E82" s="20">
        <v>2994.8302401599999</v>
      </c>
      <c r="F82" s="20">
        <f t="shared" si="81"/>
        <v>2733.6444641092758</v>
      </c>
      <c r="G82" s="20">
        <f t="shared" si="82"/>
        <v>2520.0780314761505</v>
      </c>
      <c r="H82" s="20">
        <f t="shared" si="83"/>
        <v>2710.4056009445749</v>
      </c>
      <c r="I82" s="20">
        <f t="shared" si="84"/>
        <v>3147.8127596194618</v>
      </c>
      <c r="J82" s="20">
        <f t="shared" si="85"/>
        <v>4180.6437470566161</v>
      </c>
      <c r="K82" s="20"/>
      <c r="L82" s="19">
        <v>4105.5781238093141</v>
      </c>
      <c r="M82" s="20">
        <v>788.17562763000001</v>
      </c>
      <c r="N82" s="20">
        <v>778.30667939</v>
      </c>
      <c r="O82" s="20">
        <v>748.20748497000011</v>
      </c>
      <c r="P82" s="20">
        <v>680.1404481699999</v>
      </c>
      <c r="Q82" s="20">
        <v>718.98068997633516</v>
      </c>
      <c r="R82" s="20">
        <v>735.14172777554472</v>
      </c>
      <c r="S82" s="20">
        <v>707.85149129698755</v>
      </c>
      <c r="T82" s="20">
        <v>571.67055506040822</v>
      </c>
      <c r="U82" s="20">
        <v>559.62567404996639</v>
      </c>
      <c r="V82" s="20">
        <v>675.71153276272912</v>
      </c>
      <c r="W82" s="20">
        <v>708.44410554492129</v>
      </c>
      <c r="X82" s="20">
        <v>576.2967191185337</v>
      </c>
      <c r="Y82" s="20">
        <v>585.38141309832213</v>
      </c>
      <c r="Z82" s="20">
        <v>662.7685315033965</v>
      </c>
      <c r="AA82" s="20">
        <v>726.76794632583665</v>
      </c>
      <c r="AB82" s="20">
        <v>735.48771001701971</v>
      </c>
      <c r="AC82" s="20">
        <v>772.82824231170844</v>
      </c>
      <c r="AD82" s="20">
        <v>792.37198300438195</v>
      </c>
      <c r="AE82" s="20">
        <v>804.64106853164469</v>
      </c>
      <c r="AF82" s="20">
        <v>777.97146577172657</v>
      </c>
      <c r="AG82" s="66">
        <v>873.20836027412167</v>
      </c>
      <c r="AH82" s="20">
        <v>991.5258391030452</v>
      </c>
      <c r="AI82" s="20">
        <v>1194.1926194764922</v>
      </c>
      <c r="AJ82" s="20">
        <v>1121.7169282029574</v>
      </c>
      <c r="AK82" s="20">
        <v>1084.5528326859812</v>
      </c>
      <c r="AL82" s="20">
        <v>1081.9686761436808</v>
      </c>
      <c r="AM82" s="20">
        <v>999.53821223651357</v>
      </c>
      <c r="AN82" s="19">
        <f>L82-(AK82+AL82+AM82)</f>
        <v>939.51840274313872</v>
      </c>
      <c r="AO82" s="20"/>
      <c r="AP82" s="20"/>
      <c r="AQ82" s="26"/>
      <c r="AR82" s="26"/>
      <c r="AS82" s="26"/>
      <c r="AT82" s="26"/>
      <c r="AU82" s="26"/>
      <c r="AV82" s="26"/>
      <c r="AW82" s="26"/>
      <c r="AX82" s="26"/>
      <c r="AY82" s="26"/>
      <c r="AZ82" s="88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58"/>
      <c r="CC82" s="123"/>
      <c r="CD82" s="22"/>
    </row>
    <row r="83" spans="1:82" s="23" customFormat="1" x14ac:dyDescent="0.3">
      <c r="A83" s="29" t="str">
        <f>A77</f>
        <v>ยุโรป, ตะวันออกกลางและแอฟริกา</v>
      </c>
      <c r="B83" s="66">
        <f>'[24]Segment Analysis in THB'!B83/31.701</f>
        <v>879.28292482886968</v>
      </c>
      <c r="C83" s="20">
        <f>'[24]Segment Analysis in THB'!C83/30.4967</f>
        <v>1353.9117511074969</v>
      </c>
      <c r="D83" s="20">
        <v>1582.2980487991938</v>
      </c>
      <c r="E83" s="20">
        <v>1887.7082992288531</v>
      </c>
      <c r="F83" s="20">
        <f t="shared" si="81"/>
        <v>2205.3436792110383</v>
      </c>
      <c r="G83" s="20">
        <f t="shared" si="82"/>
        <v>2069.2084479524856</v>
      </c>
      <c r="H83" s="20">
        <f t="shared" si="83"/>
        <v>2293.261499388771</v>
      </c>
      <c r="I83" s="20">
        <f t="shared" si="84"/>
        <v>2783.3937401437024</v>
      </c>
      <c r="J83" s="20">
        <f>SUM(AG83:AJ83)</f>
        <v>3380.9078029753691</v>
      </c>
      <c r="K83" s="20"/>
      <c r="L83" s="19">
        <v>3382.903529572925</v>
      </c>
      <c r="M83" s="20">
        <v>455.37404693000008</v>
      </c>
      <c r="N83" s="20">
        <v>484.89340971000001</v>
      </c>
      <c r="O83" s="20">
        <v>470.7897673299999</v>
      </c>
      <c r="P83" s="20">
        <v>476.65107525885321</v>
      </c>
      <c r="Q83" s="20">
        <v>531.01838593263017</v>
      </c>
      <c r="R83" s="20">
        <v>586.24877509609632</v>
      </c>
      <c r="S83" s="20">
        <v>587.5878248062013</v>
      </c>
      <c r="T83" s="20">
        <v>500.48869337611052</v>
      </c>
      <c r="U83" s="20">
        <v>534.58313220337948</v>
      </c>
      <c r="V83" s="20">
        <v>549.88789258137297</v>
      </c>
      <c r="W83" s="20">
        <v>507.0473253158379</v>
      </c>
      <c r="X83" s="20">
        <v>477.69009785189525</v>
      </c>
      <c r="Y83" s="20">
        <v>482.58276713852695</v>
      </c>
      <c r="Z83" s="20">
        <v>638.27635264241849</v>
      </c>
      <c r="AA83" s="20">
        <v>597.77957680554073</v>
      </c>
      <c r="AB83" s="20">
        <v>574.62280280228492</v>
      </c>
      <c r="AC83" s="20">
        <v>643.76124636694499</v>
      </c>
      <c r="AD83" s="20">
        <v>699.76112343753834</v>
      </c>
      <c r="AE83" s="20">
        <v>739.53554667062099</v>
      </c>
      <c r="AF83" s="20">
        <v>700.33582366859798</v>
      </c>
      <c r="AG83" s="66">
        <v>830.98715984198168</v>
      </c>
      <c r="AH83" s="20">
        <v>862.76466633370887</v>
      </c>
      <c r="AI83" s="20">
        <v>880.9612577867216</v>
      </c>
      <c r="AJ83" s="20">
        <v>806.19471901295719</v>
      </c>
      <c r="AK83" s="20">
        <v>909.16157086667909</v>
      </c>
      <c r="AL83" s="20">
        <v>885.65919496553749</v>
      </c>
      <c r="AM83" s="20">
        <v>820.02298732294548</v>
      </c>
      <c r="AN83" s="19">
        <f>L83-(AK83+AL83+AM83)</f>
        <v>768.05977641776281</v>
      </c>
      <c r="AO83" s="20"/>
      <c r="AP83" s="20"/>
      <c r="AQ83" s="26"/>
      <c r="AR83" s="26"/>
      <c r="AS83" s="26"/>
      <c r="AT83" s="26"/>
      <c r="AU83" s="26"/>
      <c r="AV83" s="26"/>
      <c r="AW83" s="26"/>
      <c r="AX83" s="26"/>
      <c r="AY83" s="26"/>
      <c r="AZ83" s="88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58"/>
      <c r="CC83" s="123"/>
      <c r="CD83" s="22"/>
    </row>
    <row r="84" spans="1:82" s="23" customFormat="1" x14ac:dyDescent="0.3">
      <c r="A84" s="29" t="str">
        <f>A78</f>
        <v>เอเชีย</v>
      </c>
      <c r="B84" s="69">
        <f>'[24]Segment Analysis in THB'!B84/31.701</f>
        <v>1546.4944121636549</v>
      </c>
      <c r="C84" s="67">
        <f>'[24]Segment Analysis in THB'!C84/30.4967</f>
        <v>2520.0630671187391</v>
      </c>
      <c r="D84" s="67">
        <v>2256.744556119274</v>
      </c>
      <c r="E84" s="20">
        <v>2573.4308553279434</v>
      </c>
      <c r="F84" s="20">
        <f t="shared" ref="F84" si="87">SUM(Q84:T84)</f>
        <v>2570.2792484850856</v>
      </c>
      <c r="G84" s="20">
        <f t="shared" ref="G84" si="88">SUM(U84:X84)</f>
        <v>2255.9933338710425</v>
      </c>
      <c r="H84" s="20">
        <f t="shared" ref="H84" si="89">SUM(Y84:AB84)</f>
        <v>2211.4562468731283</v>
      </c>
      <c r="I84" s="20">
        <f t="shared" ref="I84" si="90">SUM(AC84:AF84)</f>
        <v>2506.8596071859965</v>
      </c>
      <c r="J84" s="20">
        <f>SUM(AG84:AJ84)</f>
        <v>3179.4576793759588</v>
      </c>
      <c r="K84" s="20"/>
      <c r="L84" s="19">
        <v>3872.1295744799036</v>
      </c>
      <c r="M84" s="20">
        <v>618.30846801000087</v>
      </c>
      <c r="N84" s="20">
        <v>636.49421589999986</v>
      </c>
      <c r="O84" s="20">
        <v>658.27236723999897</v>
      </c>
      <c r="P84" s="20">
        <v>660.35580417794324</v>
      </c>
      <c r="Q84" s="20">
        <v>637.14893607422653</v>
      </c>
      <c r="R84" s="20">
        <v>650.96026257835911</v>
      </c>
      <c r="S84" s="20">
        <v>686.04595172681104</v>
      </c>
      <c r="T84" s="20">
        <v>596.12409810568909</v>
      </c>
      <c r="U84" s="20">
        <v>549.48554015258537</v>
      </c>
      <c r="V84" s="20">
        <v>616.74684225510282</v>
      </c>
      <c r="W84" s="20">
        <v>548.44119552512996</v>
      </c>
      <c r="X84" s="20">
        <v>541.31975593822426</v>
      </c>
      <c r="Y84" s="20">
        <v>535.65553055449368</v>
      </c>
      <c r="Z84" s="20">
        <v>587.69532854624208</v>
      </c>
      <c r="AA84" s="20">
        <v>553.30601277706899</v>
      </c>
      <c r="AB84" s="20">
        <v>534.79937499532332</v>
      </c>
      <c r="AC84" s="20">
        <v>624.38011107842624</v>
      </c>
      <c r="AD84" s="20">
        <v>596.55473496400214</v>
      </c>
      <c r="AE84" s="20">
        <v>629.35192645802829</v>
      </c>
      <c r="AF84" s="20">
        <v>656.57283468553987</v>
      </c>
      <c r="AG84" s="66">
        <v>709.8197298104086</v>
      </c>
      <c r="AH84" s="20">
        <v>764.09035558784831</v>
      </c>
      <c r="AI84" s="20">
        <v>845.1761723698047</v>
      </c>
      <c r="AJ84" s="20">
        <v>860.37142160789767</v>
      </c>
      <c r="AK84" s="20">
        <v>1035.9053988896831</v>
      </c>
      <c r="AL84" s="20">
        <v>962.03874907275269</v>
      </c>
      <c r="AM84" s="20">
        <v>1012.8852072709701</v>
      </c>
      <c r="AN84" s="19">
        <f>L84-(AK84+AL84+AM84)</f>
        <v>861.30021924649782</v>
      </c>
      <c r="AO84" s="20"/>
      <c r="AP84" s="20"/>
      <c r="AQ84" s="26"/>
      <c r="AR84" s="26"/>
      <c r="AS84" s="26"/>
      <c r="AT84" s="26"/>
      <c r="AU84" s="26"/>
      <c r="AV84" s="26"/>
      <c r="AW84" s="26"/>
      <c r="AX84" s="26"/>
      <c r="AY84" s="26"/>
      <c r="AZ84" s="88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58"/>
      <c r="CC84" s="123"/>
      <c r="CD84" s="22"/>
    </row>
    <row r="85" spans="1:82" s="117" customFormat="1" x14ac:dyDescent="0.3">
      <c r="A85" s="29" t="str">
        <f>A63</f>
        <v>*หมายเหตุ: รายได้สุทธิจำแนกตามสถานที่ตั้งโรงงาน</v>
      </c>
      <c r="B85" s="121">
        <f>B81-SUM(B82:B84)</f>
        <v>1.0296205159647798E-3</v>
      </c>
      <c r="C85" s="122">
        <f>C81-SUM(C82:C84)</f>
        <v>-0.22289206752247992</v>
      </c>
      <c r="D85" s="122">
        <f>D81-SUM(D82:D84)</f>
        <v>-4.2220494833600242E-5</v>
      </c>
      <c r="E85" s="122">
        <f t="shared" ref="E85:G85" si="91">E81-SUM(E82:E84)</f>
        <v>-9.9502176453825086E-6</v>
      </c>
      <c r="F85" s="122">
        <f t="shared" si="91"/>
        <v>6.3226612364815082E-3</v>
      </c>
      <c r="G85" s="122">
        <f t="shared" si="91"/>
        <v>1.1054042688556365E-3</v>
      </c>
      <c r="H85" s="122">
        <f>H81-SUM(H82:H84)</f>
        <v>-1.3890487016396946E-3</v>
      </c>
      <c r="I85" s="122">
        <f>I81-SUM(I82:I84)</f>
        <v>-1.2776457879226655E-5</v>
      </c>
      <c r="J85" s="122">
        <f>J81-SUM(J82:J84)</f>
        <v>1.0944986570393667E-6</v>
      </c>
      <c r="K85" s="122"/>
      <c r="L85" s="109">
        <f t="shared" ref="L85:AN85" si="92">L81-SUM(L82:L84)</f>
        <v>9.9459539342205971E-6</v>
      </c>
      <c r="M85" s="122">
        <f t="shared" si="92"/>
        <v>4.9520733705321618E-4</v>
      </c>
      <c r="N85" s="122">
        <f t="shared" si="92"/>
        <v>-5.0599957853592059E-4</v>
      </c>
      <c r="O85" s="122">
        <f t="shared" si="92"/>
        <v>1.4643406757386401E-5</v>
      </c>
      <c r="P85" s="122">
        <f t="shared" si="92"/>
        <v>-1.3801382920064498E-5</v>
      </c>
      <c r="Q85" s="122">
        <f t="shared" si="92"/>
        <v>1.937176596129575E-4</v>
      </c>
      <c r="R85" s="122">
        <f t="shared" si="92"/>
        <v>4.3956829995295266E-3</v>
      </c>
      <c r="S85" s="122">
        <f t="shared" si="92"/>
        <v>5.7830193486552162E-3</v>
      </c>
      <c r="T85" s="122">
        <f t="shared" si="92"/>
        <v>-4.049758771998313E-3</v>
      </c>
      <c r="U85" s="122">
        <f t="shared" si="92"/>
        <v>1.0277649710133119E-3</v>
      </c>
      <c r="V85" s="122">
        <f t="shared" si="92"/>
        <v>-1.0238534368909313E-3</v>
      </c>
      <c r="W85" s="122">
        <f t="shared" si="92"/>
        <v>1.1014927349606296E-3</v>
      </c>
      <c r="X85" s="122">
        <f t="shared" si="92"/>
        <v>0</v>
      </c>
      <c r="Y85" s="122">
        <f t="shared" si="92"/>
        <v>0</v>
      </c>
      <c r="Z85" s="122">
        <f t="shared" si="92"/>
        <v>0</v>
      </c>
      <c r="AA85" s="122">
        <f t="shared" si="92"/>
        <v>-2.7162112473888556E-5</v>
      </c>
      <c r="AB85" s="122">
        <f t="shared" si="92"/>
        <v>-1.3618865887110587E-3</v>
      </c>
      <c r="AC85" s="122">
        <f t="shared" si="92"/>
        <v>-2.7127457490223605E-3</v>
      </c>
      <c r="AD85" s="122">
        <f t="shared" si="92"/>
        <v>2.7065521585427632E-3</v>
      </c>
      <c r="AE85" s="122">
        <f t="shared" si="92"/>
        <v>-1.8375436411588453E-5</v>
      </c>
      <c r="AF85" s="122">
        <f t="shared" si="92"/>
        <v>1.1792570148827508E-5</v>
      </c>
      <c r="AG85" s="121">
        <f t="shared" si="92"/>
        <v>5.8260989135305863E-6</v>
      </c>
      <c r="AH85" s="122">
        <f t="shared" si="92"/>
        <v>-1.959122164407745E-5</v>
      </c>
      <c r="AI85" s="122">
        <f t="shared" si="92"/>
        <v>1.3942754776508082E-5</v>
      </c>
      <c r="AJ85" s="122">
        <f t="shared" si="92"/>
        <v>9.1686570158344693E-7</v>
      </c>
      <c r="AK85" s="122">
        <f t="shared" si="92"/>
        <v>2.5804569909269048E-3</v>
      </c>
      <c r="AL85" s="122">
        <f t="shared" si="92"/>
        <v>-2.5724435045049177E-3</v>
      </c>
      <c r="AM85" s="122">
        <f t="shared" si="92"/>
        <v>-1.0626314633555012E-5</v>
      </c>
      <c r="AN85" s="109">
        <f t="shared" si="92"/>
        <v>1.255878351003048E-5</v>
      </c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8"/>
      <c r="CC85" s="58"/>
      <c r="CD85" s="54"/>
    </row>
    <row r="86" spans="1:82" s="23" customFormat="1" ht="25" hidden="1" outlineLevel="1" x14ac:dyDescent="0.5">
      <c r="A86" s="94" t="s">
        <v>31</v>
      </c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98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6"/>
      <c r="AH86" s="17"/>
      <c r="AI86" s="17"/>
      <c r="AJ86" s="17"/>
      <c r="AK86" s="17"/>
      <c r="AL86" s="17"/>
      <c r="AM86" s="17"/>
      <c r="AN86" s="19"/>
      <c r="AO86" s="20"/>
      <c r="AP86" s="20"/>
      <c r="AQ86" s="73"/>
      <c r="AR86" s="73"/>
      <c r="AS86" s="73"/>
      <c r="AT86" s="73"/>
      <c r="AU86" s="73"/>
      <c r="AV86" s="73"/>
      <c r="AW86" s="73"/>
      <c r="AX86" s="73"/>
      <c r="AY86" s="73"/>
      <c r="AZ86" s="70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31"/>
      <c r="CB86" s="58"/>
      <c r="CC86" s="58"/>
      <c r="CD86" s="22"/>
    </row>
    <row r="87" spans="1:82" s="23" customFormat="1" hidden="1" outlineLevel="1" x14ac:dyDescent="0.3">
      <c r="A87" s="24" t="str">
        <f>A81</f>
        <v>*รายได้สุทธิ (ล้านเหรียญ)</v>
      </c>
      <c r="B87" s="124">
        <f t="shared" ref="B87:J87" si="93">B35</f>
        <v>3055.3610296205165</v>
      </c>
      <c r="C87" s="125">
        <f t="shared" si="93"/>
        <v>6102.1684313384721</v>
      </c>
      <c r="D87" s="125">
        <f t="shared" si="93"/>
        <v>6778.685109531315</v>
      </c>
      <c r="E87" s="125">
        <f t="shared" si="93"/>
        <v>7455.9693847665785</v>
      </c>
      <c r="F87" s="125">
        <f t="shared" si="93"/>
        <v>7509.2737144666353</v>
      </c>
      <c r="G87" s="125">
        <f t="shared" si="93"/>
        <v>6845.2786040171941</v>
      </c>
      <c r="H87" s="125">
        <f t="shared" si="93"/>
        <v>7215.1220239255199</v>
      </c>
      <c r="I87" s="125">
        <f t="shared" si="93"/>
        <v>8438.0660941727037</v>
      </c>
      <c r="J87" s="125">
        <f t="shared" si="93"/>
        <v>10741.009230502443</v>
      </c>
      <c r="K87" s="125"/>
      <c r="L87" s="98">
        <f>SUM(AI87:AL87)</f>
        <v>11667.899563954252</v>
      </c>
      <c r="M87" s="125">
        <f t="shared" ref="M87:AA87" si="94">M35</f>
        <v>1861.8586377773379</v>
      </c>
      <c r="N87" s="125">
        <f t="shared" si="94"/>
        <v>1899.6937990004214</v>
      </c>
      <c r="O87" s="125">
        <f t="shared" si="94"/>
        <v>1877.2696341834057</v>
      </c>
      <c r="P87" s="125">
        <f t="shared" si="94"/>
        <v>1817.1473138054134</v>
      </c>
      <c r="Q87" s="125">
        <f t="shared" si="94"/>
        <v>1887.1482057008513</v>
      </c>
      <c r="R87" s="125">
        <f t="shared" si="94"/>
        <v>1972.3551611329997</v>
      </c>
      <c r="S87" s="125">
        <f t="shared" si="94"/>
        <v>1981.4910508493485</v>
      </c>
      <c r="T87" s="125">
        <f t="shared" si="94"/>
        <v>1668.2792967834357</v>
      </c>
      <c r="U87" s="125">
        <f t="shared" si="94"/>
        <v>1643.6953741709021</v>
      </c>
      <c r="V87" s="125">
        <f t="shared" si="94"/>
        <v>1842.3452437457681</v>
      </c>
      <c r="W87" s="125">
        <f t="shared" si="94"/>
        <v>1763.9337278786243</v>
      </c>
      <c r="X87" s="125">
        <f t="shared" si="94"/>
        <v>1595.3065729086529</v>
      </c>
      <c r="Y87" s="125">
        <f t="shared" si="94"/>
        <v>1603.6197107913426</v>
      </c>
      <c r="Z87" s="125">
        <f t="shared" si="94"/>
        <v>1888.740212692057</v>
      </c>
      <c r="AA87" s="125">
        <f t="shared" si="94"/>
        <v>1877.8535087463338</v>
      </c>
      <c r="AB87" s="125">
        <f>AB35</f>
        <v>1844.9085259280391</v>
      </c>
      <c r="AC87" s="125">
        <f>AC35</f>
        <v>2040.9668870113308</v>
      </c>
      <c r="AD87" s="125">
        <f t="shared" ref="AD87:AL87" si="95">AD35</f>
        <v>2088.690547958081</v>
      </c>
      <c r="AE87" s="125">
        <f t="shared" si="95"/>
        <v>2173.5285232848573</v>
      </c>
      <c r="AF87" s="125">
        <f t="shared" si="95"/>
        <v>2134.8801359184345</v>
      </c>
      <c r="AG87" s="124">
        <f t="shared" si="95"/>
        <v>2414.0152557526108</v>
      </c>
      <c r="AH87" s="125">
        <f t="shared" si="95"/>
        <v>2618.3808414333807</v>
      </c>
      <c r="AI87" s="125">
        <f t="shared" si="95"/>
        <v>2920.3300635757732</v>
      </c>
      <c r="AJ87" s="125">
        <f t="shared" si="95"/>
        <v>2788.283069740678</v>
      </c>
      <c r="AK87" s="125">
        <f t="shared" si="95"/>
        <v>3029.6223828993343</v>
      </c>
      <c r="AL87" s="125">
        <f t="shared" si="95"/>
        <v>2929.6640477384663</v>
      </c>
      <c r="AM87" s="125"/>
      <c r="AN87" s="19"/>
      <c r="AO87" s="20"/>
      <c r="AP87" s="20"/>
      <c r="AQ87" s="26"/>
      <c r="AR87" s="26"/>
      <c r="AS87" s="26"/>
      <c r="AT87" s="26"/>
      <c r="AU87" s="26"/>
      <c r="AV87" s="26"/>
      <c r="AW87" s="26"/>
      <c r="AX87" s="26"/>
      <c r="AY87" s="26"/>
      <c r="AZ87" s="70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31"/>
      <c r="CB87" s="58"/>
      <c r="CC87" s="58"/>
      <c r="CD87" s="22"/>
    </row>
    <row r="88" spans="1:82" s="23" customFormat="1" hidden="1" outlineLevel="1" x14ac:dyDescent="0.3">
      <c r="A88" s="192" t="s">
        <v>59</v>
      </c>
      <c r="B88" s="124">
        <v>438.74688419114869</v>
      </c>
      <c r="C88" s="125">
        <v>504.89914502712094</v>
      </c>
      <c r="D88" s="125">
        <v>480.0891399836234</v>
      </c>
      <c r="E88" s="125">
        <v>551.01907260481028</v>
      </c>
      <c r="F88" s="125">
        <v>463.43802759133393</v>
      </c>
      <c r="G88" s="125">
        <v>431.17697469643218</v>
      </c>
      <c r="H88" s="125">
        <v>419.07920313729392</v>
      </c>
      <c r="I88" s="125">
        <v>525.22976237782541</v>
      </c>
      <c r="J88" s="125">
        <v>642.96605604588513</v>
      </c>
      <c r="K88" s="125"/>
      <c r="L88" s="98">
        <f t="shared" ref="L88:L92" si="96">SUM(AI88:AL88)</f>
        <v>479.94488416107322</v>
      </c>
      <c r="M88" s="125">
        <v>148.22740615352095</v>
      </c>
      <c r="N88" s="125">
        <v>140.25197130324611</v>
      </c>
      <c r="O88" s="125">
        <v>135.54162489254406</v>
      </c>
      <c r="P88" s="125">
        <v>126.99807025549916</v>
      </c>
      <c r="Q88" s="125">
        <v>119.74823298287747</v>
      </c>
      <c r="R88" s="125">
        <v>126.13385893690123</v>
      </c>
      <c r="S88" s="125">
        <v>115.3947099659643</v>
      </c>
      <c r="T88" s="125">
        <v>102.16122570559094</v>
      </c>
      <c r="U88" s="125">
        <v>98.289111875058254</v>
      </c>
      <c r="V88" s="125">
        <v>119.1988443053407</v>
      </c>
      <c r="W88" s="125">
        <v>104.88902389830322</v>
      </c>
      <c r="X88" s="125">
        <v>108.79999461773002</v>
      </c>
      <c r="Y88" s="125">
        <v>102.8017286534303</v>
      </c>
      <c r="Z88" s="125">
        <v>112.06673770517727</v>
      </c>
      <c r="AA88" s="125">
        <v>104.19100502142646</v>
      </c>
      <c r="AB88" s="125">
        <v>100.01973175725988</v>
      </c>
      <c r="AC88" s="125">
        <v>133.31510392951586</v>
      </c>
      <c r="AD88" s="125">
        <v>129.76904885180156</v>
      </c>
      <c r="AE88" s="125">
        <v>130.1996957977513</v>
      </c>
      <c r="AF88" s="125">
        <f>I88-AC88-AD88-AE88</f>
        <v>131.94591379875664</v>
      </c>
      <c r="AG88" s="124">
        <v>158.89969835936648</v>
      </c>
      <c r="AH88" s="125">
        <v>162.44109885163692</v>
      </c>
      <c r="AI88" s="125">
        <v>157.63032702540625</v>
      </c>
      <c r="AJ88" s="125">
        <v>163.99493180947547</v>
      </c>
      <c r="AK88" s="125">
        <v>158.31962532619153</v>
      </c>
      <c r="AL88" s="125"/>
      <c r="AM88" s="125"/>
      <c r="AN88" s="19"/>
      <c r="AO88" s="20"/>
      <c r="AP88" s="20"/>
      <c r="AQ88" s="26"/>
      <c r="AR88" s="26"/>
      <c r="AS88" s="26"/>
      <c r="AT88" s="26"/>
      <c r="AU88" s="26"/>
      <c r="AV88" s="26"/>
      <c r="AW88" s="26"/>
      <c r="AX88" s="26"/>
      <c r="AY88" s="26"/>
      <c r="AZ88" s="70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31"/>
      <c r="CB88" s="58"/>
      <c r="CC88" s="58"/>
      <c r="CD88" s="22"/>
    </row>
    <row r="89" spans="1:82" s="23" customFormat="1" hidden="1" outlineLevel="1" x14ac:dyDescent="0.3">
      <c r="A89" s="192" t="s">
        <v>60</v>
      </c>
      <c r="B89" s="124">
        <v>771.19339644082652</v>
      </c>
      <c r="C89" s="125">
        <v>1448.5679481095922</v>
      </c>
      <c r="D89" s="125">
        <v>1360.3462620784508</v>
      </c>
      <c r="E89" s="125">
        <v>1409.0496913400821</v>
      </c>
      <c r="F89" s="125">
        <v>1532.6322489802908</v>
      </c>
      <c r="G89" s="125">
        <v>1315.6249018345834</v>
      </c>
      <c r="H89" s="125">
        <v>1408.5695673390453</v>
      </c>
      <c r="I89" s="125">
        <v>1548.19686558176</v>
      </c>
      <c r="J89" s="125">
        <v>2078.4777492379358</v>
      </c>
      <c r="K89" s="125"/>
      <c r="L89" s="98">
        <f t="shared" si="96"/>
        <v>1751.2657679948038</v>
      </c>
      <c r="M89" s="125">
        <v>337.73539215374706</v>
      </c>
      <c r="N89" s="125">
        <v>329.99187510725005</v>
      </c>
      <c r="O89" s="125">
        <v>370.95181461429797</v>
      </c>
      <c r="P89" s="125">
        <v>370.37060946478709</v>
      </c>
      <c r="Q89" s="125">
        <v>351.11212704383826</v>
      </c>
      <c r="R89" s="125">
        <v>401.06250093331448</v>
      </c>
      <c r="S89" s="125">
        <v>417.64664507559712</v>
      </c>
      <c r="T89" s="125">
        <v>362.81097592754088</v>
      </c>
      <c r="U89" s="125">
        <v>330.87514572011872</v>
      </c>
      <c r="V89" s="125">
        <v>373.03823551893169</v>
      </c>
      <c r="W89" s="125">
        <v>312.24386303598533</v>
      </c>
      <c r="X89" s="125">
        <v>299.46765755954755</v>
      </c>
      <c r="Y89" s="125">
        <v>318.78566859369346</v>
      </c>
      <c r="Z89" s="125">
        <v>366.91220467463404</v>
      </c>
      <c r="AA89" s="125">
        <v>379.91676887811605</v>
      </c>
      <c r="AB89" s="125">
        <v>342.95492519260188</v>
      </c>
      <c r="AC89" s="125">
        <v>378.12999088704146</v>
      </c>
      <c r="AD89" s="125">
        <v>361.25376038047705</v>
      </c>
      <c r="AE89" s="125">
        <v>397.33747297878654</v>
      </c>
      <c r="AF89" s="125">
        <f>I89-AC89-AD89-AE89</f>
        <v>411.47564133545495</v>
      </c>
      <c r="AG89" s="124">
        <v>456.02723658702655</v>
      </c>
      <c r="AH89" s="125">
        <v>511.01615967967439</v>
      </c>
      <c r="AI89" s="125">
        <v>569.2079341970973</v>
      </c>
      <c r="AJ89" s="125">
        <v>542.22641877413764</v>
      </c>
      <c r="AK89" s="125">
        <v>639.83141502356887</v>
      </c>
      <c r="AL89" s="125"/>
      <c r="AM89" s="125"/>
      <c r="AN89" s="19"/>
      <c r="AO89" s="20"/>
      <c r="AP89" s="20"/>
      <c r="AQ89" s="26"/>
      <c r="AR89" s="26"/>
      <c r="AS89" s="26"/>
      <c r="AT89" s="26"/>
      <c r="AU89" s="26"/>
      <c r="AV89" s="26"/>
      <c r="AW89" s="26"/>
      <c r="AX89" s="26"/>
      <c r="AY89" s="26"/>
      <c r="AZ89" s="70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31"/>
      <c r="CB89" s="58"/>
      <c r="CC89" s="58"/>
      <c r="CD89" s="22"/>
    </row>
    <row r="90" spans="1:82" s="23" customFormat="1" hidden="1" outlineLevel="1" x14ac:dyDescent="0.3">
      <c r="A90" s="192" t="s">
        <v>56</v>
      </c>
      <c r="B90" s="124">
        <v>641.52328946159889</v>
      </c>
      <c r="C90" s="125">
        <v>2028.9871734752546</v>
      </c>
      <c r="D90" s="125">
        <v>2715.2577776121816</v>
      </c>
      <c r="E90" s="125">
        <v>2847.8742177219528</v>
      </c>
      <c r="F90" s="125">
        <v>2597.2550342576924</v>
      </c>
      <c r="G90" s="125">
        <v>2421.4741358508322</v>
      </c>
      <c r="H90" s="125">
        <v>2679.3119850252119</v>
      </c>
      <c r="I90" s="125">
        <v>3111.0293620780117</v>
      </c>
      <c r="J90" s="125">
        <v>3861.7264649826216</v>
      </c>
      <c r="K90" s="125"/>
      <c r="L90" s="98">
        <f t="shared" si="96"/>
        <v>3022.2906747156035</v>
      </c>
      <c r="M90" s="125">
        <v>737.06668022468273</v>
      </c>
      <c r="N90" s="125">
        <v>715.46840175222553</v>
      </c>
      <c r="O90" s="125">
        <v>715.33080873504832</v>
      </c>
      <c r="P90" s="125">
        <v>680.00832700999626</v>
      </c>
      <c r="Q90" s="125">
        <v>686.20369169596268</v>
      </c>
      <c r="R90" s="125">
        <v>697.33526755338778</v>
      </c>
      <c r="S90" s="125">
        <v>670.01719119277709</v>
      </c>
      <c r="T90" s="125">
        <v>543.69888381556484</v>
      </c>
      <c r="U90" s="125">
        <v>542.29090107080719</v>
      </c>
      <c r="V90" s="125">
        <v>631.53528626611433</v>
      </c>
      <c r="W90" s="125">
        <v>674.2169490690701</v>
      </c>
      <c r="X90" s="125">
        <v>573.43099944484061</v>
      </c>
      <c r="Y90" s="125">
        <v>580.01536341336362</v>
      </c>
      <c r="Z90" s="125">
        <v>659.88555392900105</v>
      </c>
      <c r="AA90" s="125">
        <v>717.89060928297681</v>
      </c>
      <c r="AB90" s="125">
        <v>721.52045839987045</v>
      </c>
      <c r="AC90" s="125">
        <v>776.80710316426416</v>
      </c>
      <c r="AD90" s="125">
        <v>790.13648768047892</v>
      </c>
      <c r="AE90" s="125">
        <v>786.01152949885272</v>
      </c>
      <c r="AF90" s="125">
        <f>I90-AC90-AD90-AE90</f>
        <v>758.07424173441564</v>
      </c>
      <c r="AG90" s="124">
        <v>865.09761410514363</v>
      </c>
      <c r="AH90" s="125">
        <v>938.54554072382132</v>
      </c>
      <c r="AI90" s="125">
        <v>1101.5478953159425</v>
      </c>
      <c r="AJ90" s="125">
        <v>956.53541483771414</v>
      </c>
      <c r="AK90" s="125">
        <v>964.20736456194697</v>
      </c>
      <c r="AL90" s="125"/>
      <c r="AM90" s="125"/>
      <c r="AN90" s="19"/>
      <c r="AO90" s="20"/>
      <c r="AP90" s="20"/>
      <c r="AQ90" s="26"/>
      <c r="AR90" s="26"/>
      <c r="AS90" s="26"/>
      <c r="AT90" s="26"/>
      <c r="AU90" s="26"/>
      <c r="AV90" s="26"/>
      <c r="AW90" s="26"/>
      <c r="AX90" s="26"/>
      <c r="AY90" s="26"/>
      <c r="AZ90" s="70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31"/>
      <c r="CB90" s="58"/>
      <c r="CC90" s="58"/>
      <c r="CD90" s="22"/>
    </row>
    <row r="91" spans="1:82" s="23" customFormat="1" hidden="1" outlineLevel="1" x14ac:dyDescent="0.3">
      <c r="A91" s="193" t="s">
        <v>61</v>
      </c>
      <c r="B91" s="124">
        <v>984.95935261648299</v>
      </c>
      <c r="C91" s="125">
        <v>1561.6670385004377</v>
      </c>
      <c r="D91" s="125">
        <v>1633.9006986837833</v>
      </c>
      <c r="E91" s="125">
        <v>1914.7529898006758</v>
      </c>
      <c r="F91" s="125">
        <v>2175.362442187929</v>
      </c>
      <c r="G91" s="125">
        <v>2059.8473332435547</v>
      </c>
      <c r="H91" s="125">
        <v>2194.4868864249288</v>
      </c>
      <c r="I91" s="125">
        <v>2713.4178627839319</v>
      </c>
      <c r="J91" s="125">
        <v>3118.8974645014969</v>
      </c>
      <c r="K91" s="125"/>
      <c r="L91" s="98">
        <f t="shared" si="96"/>
        <v>2405.8990969319416</v>
      </c>
      <c r="M91" s="125">
        <v>464.33970404268615</v>
      </c>
      <c r="N91" s="125">
        <v>513.01829469106542</v>
      </c>
      <c r="O91" s="125">
        <v>483.57648638925014</v>
      </c>
      <c r="P91" s="125">
        <v>453.81850467767413</v>
      </c>
      <c r="Q91" s="125">
        <v>547.61642546934877</v>
      </c>
      <c r="R91" s="125">
        <v>584.0649886764495</v>
      </c>
      <c r="S91" s="125">
        <v>572.7545045188017</v>
      </c>
      <c r="T91" s="125">
        <v>470.92652352332902</v>
      </c>
      <c r="U91" s="125">
        <v>557.22175263816473</v>
      </c>
      <c r="V91" s="125">
        <v>534.71323603625649</v>
      </c>
      <c r="W91" s="125">
        <v>497.82607690161274</v>
      </c>
      <c r="X91" s="125">
        <v>470.08626766752059</v>
      </c>
      <c r="Y91" s="125">
        <v>483.38760602768599</v>
      </c>
      <c r="Z91" s="125">
        <v>601.17379160251085</v>
      </c>
      <c r="AA91" s="125">
        <v>563.7354470129103</v>
      </c>
      <c r="AB91" s="125">
        <v>546.19004178182172</v>
      </c>
      <c r="AC91" s="125">
        <v>630.80948661402067</v>
      </c>
      <c r="AD91" s="125">
        <v>680.66629749388176</v>
      </c>
      <c r="AE91" s="125">
        <v>721.26534345758819</v>
      </c>
      <c r="AF91" s="125">
        <f>I91-AC91-AD91-AE91</f>
        <v>680.67673521844108</v>
      </c>
      <c r="AG91" s="124">
        <v>793.27900514318776</v>
      </c>
      <c r="AH91" s="125">
        <v>819.28191581555279</v>
      </c>
      <c r="AI91" s="125">
        <v>750.90940469956422</v>
      </c>
      <c r="AJ91" s="125">
        <v>755.4271388431921</v>
      </c>
      <c r="AK91" s="125">
        <v>899.56255338918538</v>
      </c>
      <c r="AL91" s="125"/>
      <c r="AM91" s="125"/>
      <c r="AN91" s="19"/>
      <c r="AO91" s="20"/>
      <c r="AP91" s="20"/>
      <c r="AQ91" s="26"/>
      <c r="AR91" s="26"/>
      <c r="AS91" s="26"/>
      <c r="AT91" s="26"/>
      <c r="AU91" s="26"/>
      <c r="AV91" s="26"/>
      <c r="AW91" s="26"/>
      <c r="AX91" s="26"/>
      <c r="AY91" s="26"/>
      <c r="AZ91" s="70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31"/>
      <c r="CB91" s="58"/>
      <c r="CC91" s="58"/>
      <c r="CD91" s="22"/>
    </row>
    <row r="92" spans="1:82" s="23" customFormat="1" hidden="1" outlineLevel="1" x14ac:dyDescent="0.3">
      <c r="A92" s="193" t="s">
        <v>62</v>
      </c>
      <c r="B92" s="124">
        <v>218.94427148303154</v>
      </c>
      <c r="C92" s="125">
        <v>558.0443021446855</v>
      </c>
      <c r="D92" s="125">
        <v>589.09121394632177</v>
      </c>
      <c r="E92" s="125">
        <v>733.27338790162173</v>
      </c>
      <c r="F92" s="125">
        <v>740.5859613564495</v>
      </c>
      <c r="G92" s="125">
        <v>617.15524778283202</v>
      </c>
      <c r="H92" s="125">
        <v>513.6743693138543</v>
      </c>
      <c r="I92" s="125">
        <v>540.19223194954475</v>
      </c>
      <c r="J92" s="125">
        <v>1038.9414958772986</v>
      </c>
      <c r="K92" s="125"/>
      <c r="L92" s="98">
        <f t="shared" si="96"/>
        <v>1078.8350803629901</v>
      </c>
      <c r="M92" s="125">
        <v>174.48932139991288</v>
      </c>
      <c r="N92" s="125">
        <v>200.96340078150584</v>
      </c>
      <c r="O92" s="125">
        <v>171.86888447308411</v>
      </c>
      <c r="P92" s="125">
        <v>185.9517812471189</v>
      </c>
      <c r="Q92" s="125">
        <v>182.46772915356792</v>
      </c>
      <c r="R92" s="125">
        <v>163.75854434294314</v>
      </c>
      <c r="S92" s="125">
        <v>205.67798584658971</v>
      </c>
      <c r="T92" s="125">
        <v>188.68170201334874</v>
      </c>
      <c r="U92" s="125">
        <v>115.01846495891064</v>
      </c>
      <c r="V92" s="125">
        <v>183.85963335210428</v>
      </c>
      <c r="W92" s="125">
        <v>174.75782213512727</v>
      </c>
      <c r="X92" s="125">
        <v>143.5193273366898</v>
      </c>
      <c r="Y92" s="125">
        <v>118.62938979910072</v>
      </c>
      <c r="Z92" s="125">
        <v>148.70201062742527</v>
      </c>
      <c r="AA92" s="125">
        <v>112.11961449834882</v>
      </c>
      <c r="AB92" s="125">
        <v>134.22335438897949</v>
      </c>
      <c r="AC92" s="125">
        <v>121.90519465623859</v>
      </c>
      <c r="AD92" s="125">
        <v>126.8649598290601</v>
      </c>
      <c r="AE92" s="125">
        <v>138.7144889490973</v>
      </c>
      <c r="AF92" s="125">
        <f>I92-AC92-AD92-AE92</f>
        <v>152.70758851514876</v>
      </c>
      <c r="AG92" s="124">
        <v>140.71168825143701</v>
      </c>
      <c r="AH92" s="125">
        <v>187.09615379554845</v>
      </c>
      <c r="AI92" s="125">
        <v>341.03448689439313</v>
      </c>
      <c r="AJ92" s="125">
        <v>370.09916693592004</v>
      </c>
      <c r="AK92" s="125">
        <v>367.70142653267692</v>
      </c>
      <c r="AL92" s="125"/>
      <c r="AM92" s="125"/>
      <c r="AN92" s="19"/>
      <c r="AO92" s="20"/>
      <c r="AP92" s="20"/>
      <c r="AQ92" s="26"/>
      <c r="AR92" s="26"/>
      <c r="AS92" s="26"/>
      <c r="AT92" s="26"/>
      <c r="AU92" s="26"/>
      <c r="AV92" s="26"/>
      <c r="AW92" s="26"/>
      <c r="AX92" s="26"/>
      <c r="AY92" s="26"/>
      <c r="AZ92" s="70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31"/>
      <c r="CB92" s="58"/>
      <c r="CC92" s="58"/>
      <c r="CD92" s="22"/>
    </row>
    <row r="93" spans="1:82" s="23" customFormat="1" hidden="1" outlineLevel="1" x14ac:dyDescent="0.3">
      <c r="A93" s="194"/>
      <c r="B93" s="126">
        <f>B87-SUM(B88:B92)</f>
        <v>-6.1645725722883071E-3</v>
      </c>
      <c r="C93" s="127">
        <f>C87-SUM(C88:C92)</f>
        <v>2.8240813817319577E-3</v>
      </c>
      <c r="D93" s="127">
        <f>D87-SUM(D88:D92)</f>
        <v>1.7226954696525354E-5</v>
      </c>
      <c r="E93" s="127">
        <f t="shared" ref="E93:I93" si="97">E87-SUM(E88:E92)</f>
        <v>2.5397435820195824E-5</v>
      </c>
      <c r="F93" s="127">
        <f t="shared" si="97"/>
        <v>9.2939444584771991E-8</v>
      </c>
      <c r="G93" s="128">
        <f t="shared" si="97"/>
        <v>1.060895920090843E-5</v>
      </c>
      <c r="H93" s="128">
        <f t="shared" si="97"/>
        <v>1.2685186447924934E-5</v>
      </c>
      <c r="I93" s="128">
        <f t="shared" si="97"/>
        <v>9.4016304501565173E-6</v>
      </c>
      <c r="J93" s="128">
        <f>J87-SUM(J88:J92)</f>
        <v>-1.4279612514656037E-7</v>
      </c>
      <c r="K93" s="128"/>
      <c r="L93" s="129">
        <f t="shared" ref="L93:X93" si="98">L87-SUM(L88:L92)</f>
        <v>2929.6640597878395</v>
      </c>
      <c r="M93" s="128">
        <f t="shared" si="98"/>
        <v>1.3380278824115521E-4</v>
      </c>
      <c r="N93" s="128">
        <f t="shared" si="98"/>
        <v>-1.4463487150351284E-4</v>
      </c>
      <c r="O93" s="128">
        <f t="shared" si="98"/>
        <v>1.507918113929918E-5</v>
      </c>
      <c r="P93" s="128">
        <f t="shared" si="98"/>
        <v>2.1150337943254272E-5</v>
      </c>
      <c r="Q93" s="128">
        <f t="shared" si="98"/>
        <v>-6.4474374994460959E-7</v>
      </c>
      <c r="R93" s="128">
        <f t="shared" si="98"/>
        <v>6.9000361690996215E-7</v>
      </c>
      <c r="S93" s="128">
        <f t="shared" si="98"/>
        <v>1.4249618516259943E-5</v>
      </c>
      <c r="T93" s="128">
        <f t="shared" si="98"/>
        <v>-1.4201938711266848E-5</v>
      </c>
      <c r="U93" s="128">
        <f t="shared" si="98"/>
        <v>-2.0921575014654081E-6</v>
      </c>
      <c r="V93" s="128">
        <f t="shared" si="98"/>
        <v>8.2670205756585347E-6</v>
      </c>
      <c r="W93" s="128">
        <f t="shared" si="98"/>
        <v>-7.1614745138504077E-6</v>
      </c>
      <c r="X93" s="128">
        <f t="shared" si="98"/>
        <v>2.3262823242475861E-3</v>
      </c>
      <c r="Y93" s="128">
        <f>X87-SUM(X88:X92)</f>
        <v>2.3262823242475861E-3</v>
      </c>
      <c r="Z93" s="128">
        <f>Y87-SUM(Y88:Y92)</f>
        <v>-4.5695931248701527E-5</v>
      </c>
      <c r="AA93" s="128">
        <f>Z87-SUM(Z88:Z92)</f>
        <v>-8.5846691490587546E-5</v>
      </c>
      <c r="AB93" s="128">
        <f>AA87-SUM(AA88:AA92)</f>
        <v>6.4052555444504833E-5</v>
      </c>
      <c r="AC93" s="128">
        <f t="shared" ref="AC93:AK93" si="99">AB87-SUM(AB88:AB92)</f>
        <v>1.4407505659619346E-5</v>
      </c>
      <c r="AD93" s="128">
        <f t="shared" si="99"/>
        <v>7.7602499004569836E-6</v>
      </c>
      <c r="AE93" s="128">
        <f t="shared" si="99"/>
        <v>-6.2776184677204583E-6</v>
      </c>
      <c r="AF93" s="128">
        <f t="shared" si="99"/>
        <v>-7.3972187237814069E-6</v>
      </c>
      <c r="AG93" s="130">
        <f t="shared" si="99"/>
        <v>1.5316217286454048E-5</v>
      </c>
      <c r="AH93" s="128">
        <f t="shared" si="99"/>
        <v>1.3306449091032846E-5</v>
      </c>
      <c r="AI93" s="128">
        <f t="shared" si="99"/>
        <v>-2.7432853585196426E-5</v>
      </c>
      <c r="AJ93" s="128">
        <f t="shared" si="99"/>
        <v>1.5443370102730114E-5</v>
      </c>
      <c r="AK93" s="128">
        <f t="shared" si="99"/>
        <v>-1.4597612789657433E-6</v>
      </c>
      <c r="AL93" s="128"/>
      <c r="AM93" s="128"/>
      <c r="AN93" s="19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93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31"/>
      <c r="CD93" s="54"/>
    </row>
    <row r="94" spans="1:82" s="1" customFormat="1" hidden="1" outlineLevel="1" x14ac:dyDescent="0.3">
      <c r="A94" s="195" t="s">
        <v>55</v>
      </c>
      <c r="B94" s="132"/>
      <c r="C94" s="23"/>
      <c r="D94" s="23"/>
      <c r="E94" s="23"/>
      <c r="F94" s="23"/>
      <c r="G94" s="23"/>
      <c r="H94" s="23"/>
      <c r="I94" s="23"/>
      <c r="J94" s="23"/>
      <c r="K94" s="23"/>
      <c r="L94" s="133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5"/>
      <c r="AH94" s="136"/>
      <c r="AI94" s="136"/>
      <c r="AJ94" s="136"/>
      <c r="AK94" s="136"/>
      <c r="AL94" s="136"/>
      <c r="AM94" s="136"/>
      <c r="AN94" s="19"/>
      <c r="AO94" s="134"/>
      <c r="AP94" s="134"/>
      <c r="AQ94" s="136"/>
      <c r="AR94" s="136"/>
      <c r="AS94" s="136"/>
      <c r="AT94" s="136"/>
      <c r="AU94" s="136"/>
      <c r="AV94" s="136"/>
      <c r="AW94" s="136"/>
      <c r="AX94" s="136"/>
      <c r="AY94" s="136"/>
      <c r="AZ94" s="137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31"/>
      <c r="CD94" s="138"/>
    </row>
    <row r="95" spans="1:82" s="1" customFormat="1" ht="25" collapsed="1" x14ac:dyDescent="0.5">
      <c r="A95" s="94" t="s">
        <v>32</v>
      </c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33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39"/>
      <c r="AH95" s="141"/>
      <c r="AI95" s="141"/>
      <c r="AJ95" s="141"/>
      <c r="AK95" s="141"/>
      <c r="AL95" s="141"/>
      <c r="AM95" s="141"/>
      <c r="AN95" s="19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3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2"/>
      <c r="BZ95" s="142"/>
      <c r="CA95" s="31"/>
      <c r="CD95" s="144"/>
    </row>
    <row r="96" spans="1:82" s="1" customFormat="1" hidden="1" outlineLevel="1" x14ac:dyDescent="0.3">
      <c r="A96" s="24" t="str">
        <f>A4</f>
        <v>อัตราการผลิต  (%)</v>
      </c>
      <c r="B96" s="132"/>
      <c r="C96" s="23"/>
      <c r="D96" s="23"/>
      <c r="E96" s="23"/>
      <c r="F96" s="145">
        <f>F110/F103</f>
        <v>0.85450669004054058</v>
      </c>
      <c r="G96" s="145">
        <f t="shared" ref="G96:J96" si="100">G110/G103</f>
        <v>0.85622251032436381</v>
      </c>
      <c r="H96" s="145">
        <f t="shared" si="100"/>
        <v>0.85755162362646042</v>
      </c>
      <c r="I96" s="145">
        <f t="shared" si="100"/>
        <v>0.87693302164909614</v>
      </c>
      <c r="J96" s="145">
        <f t="shared" si="100"/>
        <v>0.87951746718383095</v>
      </c>
      <c r="K96" s="145"/>
      <c r="L96" s="27">
        <f t="shared" ref="L96:L101" si="101">L110/L103</f>
        <v>0.84814810885904757</v>
      </c>
      <c r="M96" s="26"/>
      <c r="N96" s="26"/>
      <c r="O96" s="26"/>
      <c r="P96" s="26"/>
      <c r="Q96" s="26">
        <f>Q110/Q103</f>
        <v>0.88010352098708688</v>
      </c>
      <c r="R96" s="26">
        <f t="shared" ref="R96:AN101" si="102">R110/R103</f>
        <v>0.85834599759902863</v>
      </c>
      <c r="S96" s="26">
        <f t="shared" si="102"/>
        <v>0.85999642910320007</v>
      </c>
      <c r="T96" s="26">
        <f t="shared" si="102"/>
        <v>0.8214758143037858</v>
      </c>
      <c r="U96" s="26">
        <f t="shared" si="102"/>
        <v>0.87451649833647693</v>
      </c>
      <c r="V96" s="26">
        <f t="shared" si="102"/>
        <v>0.89734731440210391</v>
      </c>
      <c r="W96" s="26">
        <f t="shared" si="102"/>
        <v>0.83493498650823439</v>
      </c>
      <c r="X96" s="26">
        <f t="shared" si="102"/>
        <v>0.82327834112375098</v>
      </c>
      <c r="Y96" s="26">
        <f t="shared" si="102"/>
        <v>0.80049821709490365</v>
      </c>
      <c r="Z96" s="26">
        <f t="shared" si="102"/>
        <v>0.87209041029210255</v>
      </c>
      <c r="AA96" s="26">
        <f t="shared" si="102"/>
        <v>0.89160563184728081</v>
      </c>
      <c r="AB96" s="26">
        <f t="shared" si="102"/>
        <v>0.85612577124500955</v>
      </c>
      <c r="AC96" s="26">
        <f t="shared" si="102"/>
        <v>0.8655010426003279</v>
      </c>
      <c r="AD96" s="26">
        <f t="shared" si="102"/>
        <v>0.86582324963267276</v>
      </c>
      <c r="AE96" s="26">
        <f t="shared" si="102"/>
        <v>0.91749513217489698</v>
      </c>
      <c r="AF96" s="26">
        <f t="shared" si="102"/>
        <v>0.859016912413616</v>
      </c>
      <c r="AG96" s="25">
        <f t="shared" si="102"/>
        <v>0.87424079059129367</v>
      </c>
      <c r="AH96" s="26">
        <f t="shared" si="102"/>
        <v>0.91890137937792482</v>
      </c>
      <c r="AI96" s="26">
        <f t="shared" si="102"/>
        <v>0.86758012291725817</v>
      </c>
      <c r="AJ96" s="26">
        <f t="shared" si="102"/>
        <v>0.86191992432509912</v>
      </c>
      <c r="AK96" s="26">
        <f t="shared" si="102"/>
        <v>0.8482855509436199</v>
      </c>
      <c r="AL96" s="26">
        <f t="shared" si="102"/>
        <v>0.86663230563524241</v>
      </c>
      <c r="AM96" s="26">
        <f t="shared" si="102"/>
        <v>0.86163215077102184</v>
      </c>
      <c r="AN96" s="27">
        <f t="shared" si="102"/>
        <v>0.81423516508135396</v>
      </c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14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147"/>
      <c r="CD96" s="28"/>
    </row>
    <row r="97" spans="1:82" s="1" customFormat="1" hidden="1" outlineLevel="1" x14ac:dyDescent="0.3">
      <c r="A97" s="29" t="s">
        <v>33</v>
      </c>
      <c r="B97" s="132"/>
      <c r="C97" s="23"/>
      <c r="D97" s="23"/>
      <c r="E97" s="23"/>
      <c r="F97" s="145">
        <f t="shared" ref="F97:J101" si="103">F111/F104</f>
        <v>0.85989261495931302</v>
      </c>
      <c r="G97" s="145">
        <f t="shared" si="103"/>
        <v>0.85508081951370352</v>
      </c>
      <c r="H97" s="145">
        <f t="shared" si="103"/>
        <v>0.8775154356765662</v>
      </c>
      <c r="I97" s="145">
        <f t="shared" si="103"/>
        <v>0.89488854355851111</v>
      </c>
      <c r="J97" s="145">
        <f t="shared" si="103"/>
        <v>0.8772614770070698</v>
      </c>
      <c r="K97" s="145"/>
      <c r="L97" s="27">
        <f t="shared" si="101"/>
        <v>0.87534945119212537</v>
      </c>
      <c r="M97" s="26"/>
      <c r="N97" s="26"/>
      <c r="O97" s="26"/>
      <c r="P97" s="26"/>
      <c r="Q97" s="26">
        <f t="shared" ref="Q97:AF101" si="104">Q111/Q104</f>
        <v>0.89234653319927704</v>
      </c>
      <c r="R97" s="26">
        <f t="shared" si="104"/>
        <v>0.86650397862545792</v>
      </c>
      <c r="S97" s="26">
        <f t="shared" si="104"/>
        <v>0.86267778091136682</v>
      </c>
      <c r="T97" s="26">
        <f t="shared" si="104"/>
        <v>0.81994862942380353</v>
      </c>
      <c r="U97" s="26">
        <f t="shared" si="104"/>
        <v>0.86844089752363196</v>
      </c>
      <c r="V97" s="26">
        <f t="shared" si="104"/>
        <v>0.88814364414304126</v>
      </c>
      <c r="W97" s="26">
        <f t="shared" si="104"/>
        <v>0.84526178370239746</v>
      </c>
      <c r="X97" s="26">
        <f t="shared" si="104"/>
        <v>0.82333845045826748</v>
      </c>
      <c r="Y97" s="26">
        <f t="shared" si="104"/>
        <v>0.85032385963398915</v>
      </c>
      <c r="Z97" s="26">
        <f t="shared" si="104"/>
        <v>0.89140936065254062</v>
      </c>
      <c r="AA97" s="26">
        <f t="shared" si="104"/>
        <v>0.90378460290183904</v>
      </c>
      <c r="AB97" s="26">
        <f t="shared" si="104"/>
        <v>0.85876136018745775</v>
      </c>
      <c r="AC97" s="26">
        <f t="shared" si="104"/>
        <v>0.87099475008745186</v>
      </c>
      <c r="AD97" s="26">
        <f t="shared" si="104"/>
        <v>0.9011796480516352</v>
      </c>
      <c r="AE97" s="26">
        <f t="shared" si="104"/>
        <v>0.94985327419846788</v>
      </c>
      <c r="AF97" s="26">
        <f t="shared" si="104"/>
        <v>0.85902012827984353</v>
      </c>
      <c r="AG97" s="25">
        <f t="shared" si="102"/>
        <v>0.86786689195876809</v>
      </c>
      <c r="AH97" s="26">
        <f t="shared" si="102"/>
        <v>0.92632832519085084</v>
      </c>
      <c r="AI97" s="26">
        <f t="shared" si="102"/>
        <v>0.85945269876578456</v>
      </c>
      <c r="AJ97" s="26">
        <f t="shared" si="102"/>
        <v>0.86108301239984142</v>
      </c>
      <c r="AK97" s="26">
        <f t="shared" si="102"/>
        <v>0.87910149702433171</v>
      </c>
      <c r="AL97" s="26">
        <f t="shared" si="102"/>
        <v>0.89306782586767208</v>
      </c>
      <c r="AM97" s="26">
        <f t="shared" si="102"/>
        <v>0.90128610731884384</v>
      </c>
      <c r="AN97" s="27">
        <f t="shared" si="102"/>
        <v>0.82366425099506146</v>
      </c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14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147"/>
      <c r="CD97" s="28"/>
    </row>
    <row r="98" spans="1:82" s="1" customFormat="1" hidden="1" outlineLevel="1" x14ac:dyDescent="0.3">
      <c r="A98" s="29" t="s">
        <v>34</v>
      </c>
      <c r="B98" s="132"/>
      <c r="C98" s="23"/>
      <c r="D98" s="23"/>
      <c r="E98" s="23"/>
      <c r="F98" s="145">
        <f t="shared" si="103"/>
        <v>1.0203826363636364</v>
      </c>
      <c r="G98" s="145">
        <f t="shared" si="103"/>
        <v>0.8683838963453725</v>
      </c>
      <c r="H98" s="145">
        <f t="shared" si="103"/>
        <v>0.74147518181841443</v>
      </c>
      <c r="I98" s="145">
        <f t="shared" si="103"/>
        <v>0.8697027454545454</v>
      </c>
      <c r="J98" s="145">
        <f t="shared" si="103"/>
        <v>0.93676619475423262</v>
      </c>
      <c r="K98" s="145"/>
      <c r="L98" s="27">
        <f t="shared" si="101"/>
        <v>0.74975837438670179</v>
      </c>
      <c r="M98" s="26"/>
      <c r="N98" s="26"/>
      <c r="O98" s="26"/>
      <c r="P98" s="26"/>
      <c r="Q98" s="26">
        <f t="shared" si="104"/>
        <v>1.0425151383838382</v>
      </c>
      <c r="R98" s="26">
        <f t="shared" si="102"/>
        <v>0.96930836663336661</v>
      </c>
      <c r="S98" s="26">
        <f t="shared" si="102"/>
        <v>1.0437726106719369</v>
      </c>
      <c r="T98" s="26">
        <f t="shared" si="102"/>
        <v>1.0258604160079052</v>
      </c>
      <c r="U98" s="26">
        <f t="shared" si="102"/>
        <v>1.0237654342474929</v>
      </c>
      <c r="V98" s="26">
        <f t="shared" si="102"/>
        <v>1.0071435566180027</v>
      </c>
      <c r="W98" s="26">
        <f t="shared" si="102"/>
        <v>0.69504915445788851</v>
      </c>
      <c r="X98" s="26">
        <f t="shared" si="102"/>
        <v>0.75246355675459431</v>
      </c>
      <c r="Y98" s="26">
        <f t="shared" si="102"/>
        <v>0.11370819189788917</v>
      </c>
      <c r="Z98" s="26">
        <f t="shared" si="102"/>
        <v>0.83035975826282682</v>
      </c>
      <c r="AA98" s="26">
        <f t="shared" si="102"/>
        <v>1.0158231324110674</v>
      </c>
      <c r="AB98" s="26">
        <f t="shared" si="102"/>
        <v>0.99332867292582472</v>
      </c>
      <c r="AC98" s="26">
        <f t="shared" si="102"/>
        <v>0.83550402424242409</v>
      </c>
      <c r="AD98" s="26">
        <f t="shared" si="102"/>
        <v>0.50309711190597917</v>
      </c>
      <c r="AE98" s="26">
        <f t="shared" si="102"/>
        <v>1.0296489139849359</v>
      </c>
      <c r="AF98" s="26">
        <f t="shared" si="102"/>
        <v>1.105832637380791</v>
      </c>
      <c r="AG98" s="25">
        <f t="shared" si="102"/>
        <v>0.98522193625802224</v>
      </c>
      <c r="AH98" s="26">
        <f t="shared" si="102"/>
        <v>0.94116318392063725</v>
      </c>
      <c r="AI98" s="26">
        <f t="shared" si="102"/>
        <v>0.86320218355020994</v>
      </c>
      <c r="AJ98" s="26">
        <f t="shared" si="102"/>
        <v>0.95857865433343126</v>
      </c>
      <c r="AK98" s="26">
        <f t="shared" si="102"/>
        <v>0.22226051273632785</v>
      </c>
      <c r="AL98" s="26">
        <f t="shared" si="102"/>
        <v>0.75263398632309408</v>
      </c>
      <c r="AM98" s="26">
        <f t="shared" si="102"/>
        <v>0.91013155678048174</v>
      </c>
      <c r="AN98" s="27">
        <f t="shared" si="102"/>
        <v>1.1025713535399</v>
      </c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14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147"/>
      <c r="CD98" s="28"/>
    </row>
    <row r="99" spans="1:82" s="1" customFormat="1" hidden="1" outlineLevel="1" x14ac:dyDescent="0.3">
      <c r="A99" s="29" t="s">
        <v>35</v>
      </c>
      <c r="B99" s="132"/>
      <c r="C99" s="23"/>
      <c r="D99" s="23"/>
      <c r="E99" s="23"/>
      <c r="F99" s="145">
        <f t="shared" si="103"/>
        <v>0.70515128003408933</v>
      </c>
      <c r="G99" s="145">
        <f t="shared" si="103"/>
        <v>0.80637749577637108</v>
      </c>
      <c r="H99" s="145">
        <f t="shared" si="103"/>
        <v>0.72504823638426197</v>
      </c>
      <c r="I99" s="145">
        <f t="shared" si="103"/>
        <v>0.74115477146789066</v>
      </c>
      <c r="J99" s="145">
        <f t="shared" si="103"/>
        <v>0.84612917242327723</v>
      </c>
      <c r="K99" s="145"/>
      <c r="L99" s="27">
        <f t="shared" si="101"/>
        <v>0.68676604876282921</v>
      </c>
      <c r="M99" s="26"/>
      <c r="N99" s="26"/>
      <c r="O99" s="26"/>
      <c r="P99" s="26"/>
      <c r="Q99" s="26">
        <f t="shared" si="104"/>
        <v>0.66637510552913171</v>
      </c>
      <c r="R99" s="26">
        <f t="shared" si="102"/>
        <v>0.74225012844243188</v>
      </c>
      <c r="S99" s="26">
        <f t="shared" si="102"/>
        <v>0.82350482937386804</v>
      </c>
      <c r="T99" s="26">
        <f t="shared" si="102"/>
        <v>0.58074558025303757</v>
      </c>
      <c r="U99" s="26">
        <f t="shared" si="102"/>
        <v>0.7937214544084138</v>
      </c>
      <c r="V99" s="26">
        <f t="shared" si="102"/>
        <v>0.86982637357031944</v>
      </c>
      <c r="W99" s="26">
        <f t="shared" si="102"/>
        <v>0.77628957701228529</v>
      </c>
      <c r="X99" s="26">
        <f t="shared" si="102"/>
        <v>0.79192975296924484</v>
      </c>
      <c r="Y99" s="26">
        <f t="shared" si="102"/>
        <v>0.78061484581953755</v>
      </c>
      <c r="Z99" s="26">
        <f t="shared" si="102"/>
        <v>0.71691568819210227</v>
      </c>
      <c r="AA99" s="26">
        <f t="shared" si="102"/>
        <v>0.67863562053973303</v>
      </c>
      <c r="AB99" s="26">
        <f t="shared" si="102"/>
        <v>0.73976316619787841</v>
      </c>
      <c r="AC99" s="26">
        <f t="shared" si="102"/>
        <v>0.83609888692922341</v>
      </c>
      <c r="AD99" s="26">
        <f t="shared" si="102"/>
        <v>0.71654329080033408</v>
      </c>
      <c r="AE99" s="26">
        <f t="shared" si="102"/>
        <v>0.77696381462390907</v>
      </c>
      <c r="AF99" s="26">
        <f t="shared" si="102"/>
        <v>0.65007655152207122</v>
      </c>
      <c r="AG99" s="25">
        <f t="shared" si="102"/>
        <v>0.80866540750347093</v>
      </c>
      <c r="AH99" s="26">
        <f t="shared" si="102"/>
        <v>0.8334155739884247</v>
      </c>
      <c r="AI99" s="26">
        <f t="shared" si="102"/>
        <v>0.90362232958561828</v>
      </c>
      <c r="AJ99" s="26">
        <f t="shared" si="102"/>
        <v>0.83751935414767897</v>
      </c>
      <c r="AK99" s="26">
        <f t="shared" si="102"/>
        <v>0.78391113220879316</v>
      </c>
      <c r="AL99" s="26">
        <f t="shared" si="102"/>
        <v>0.57358205786495631</v>
      </c>
      <c r="AM99" s="26">
        <f t="shared" si="102"/>
        <v>0.69515024469305176</v>
      </c>
      <c r="AN99" s="27">
        <f t="shared" si="102"/>
        <v>0.70349835078138445</v>
      </c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14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147"/>
      <c r="CD99" s="28"/>
    </row>
    <row r="100" spans="1:82" s="1" customFormat="1" hidden="1" outlineLevel="1" x14ac:dyDescent="0.3">
      <c r="A100" s="29" t="s">
        <v>36</v>
      </c>
      <c r="B100" s="132"/>
      <c r="C100" s="23"/>
      <c r="D100" s="23"/>
      <c r="E100" s="23"/>
      <c r="F100" s="145">
        <f t="shared" si="103"/>
        <v>0.81976236295792215</v>
      </c>
      <c r="G100" s="145">
        <f t="shared" si="103"/>
        <v>0.7243301736891129</v>
      </c>
      <c r="H100" s="145">
        <f t="shared" si="103"/>
        <v>0.65438548275747688</v>
      </c>
      <c r="I100" s="145">
        <f t="shared" si="103"/>
        <v>0.65682081687208005</v>
      </c>
      <c r="J100" s="145">
        <f t="shared" si="103"/>
        <v>0.60552615994144321</v>
      </c>
      <c r="K100" s="145"/>
      <c r="L100" s="27">
        <f t="shared" si="101"/>
        <v>0.7611641179098928</v>
      </c>
      <c r="M100" s="26"/>
      <c r="N100" s="26"/>
      <c r="O100" s="26"/>
      <c r="P100" s="26"/>
      <c r="Q100" s="26">
        <f t="shared" si="104"/>
        <v>0.71715041507024269</v>
      </c>
      <c r="R100" s="26">
        <f t="shared" si="102"/>
        <v>0.94997844764011785</v>
      </c>
      <c r="S100" s="26">
        <f t="shared" si="102"/>
        <v>0.7777586513883783</v>
      </c>
      <c r="T100" s="26">
        <f t="shared" si="102"/>
        <v>0.83105242041145044</v>
      </c>
      <c r="U100" s="26">
        <f t="shared" si="102"/>
        <v>0.72466844028840638</v>
      </c>
      <c r="V100" s="26">
        <f t="shared" si="102"/>
        <v>0.79752846098251839</v>
      </c>
      <c r="W100" s="26">
        <f t="shared" si="102"/>
        <v>0.67568362841345186</v>
      </c>
      <c r="X100" s="26">
        <f t="shared" si="102"/>
        <v>0.70024315225133604</v>
      </c>
      <c r="Y100" s="26">
        <f t="shared" si="102"/>
        <v>0.58030803360735705</v>
      </c>
      <c r="Z100" s="26">
        <f t="shared" si="102"/>
        <v>0.72659267511088244</v>
      </c>
      <c r="AA100" s="26">
        <f t="shared" si="102"/>
        <v>0.67101274747675421</v>
      </c>
      <c r="AB100" s="26">
        <f t="shared" si="102"/>
        <v>0.63880295629201422</v>
      </c>
      <c r="AC100" s="26">
        <f t="shared" si="102"/>
        <v>0.54504162576667481</v>
      </c>
      <c r="AD100" s="26">
        <f t="shared" si="102"/>
        <v>0.88118130628117586</v>
      </c>
      <c r="AE100" s="26">
        <f t="shared" si="102"/>
        <v>0.51473109448997145</v>
      </c>
      <c r="AF100" s="26">
        <f t="shared" si="102"/>
        <v>0.68633795950700061</v>
      </c>
      <c r="AG100" s="25">
        <f t="shared" si="102"/>
        <v>0.55992172697862075</v>
      </c>
      <c r="AH100" s="26">
        <f t="shared" si="102"/>
        <v>0.6075514664468965</v>
      </c>
      <c r="AI100" s="26">
        <f t="shared" si="102"/>
        <v>0.59457826999959174</v>
      </c>
      <c r="AJ100" s="26">
        <f t="shared" si="102"/>
        <v>0.65315050460074797</v>
      </c>
      <c r="AK100" s="26">
        <f t="shared" si="102"/>
        <v>0.76333519300881092</v>
      </c>
      <c r="AL100" s="26">
        <f t="shared" si="102"/>
        <v>0.80433698605892945</v>
      </c>
      <c r="AM100" s="26">
        <f t="shared" si="102"/>
        <v>0.73926702512315212</v>
      </c>
      <c r="AN100" s="27">
        <f t="shared" si="102"/>
        <v>0.73940467958935385</v>
      </c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14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147"/>
      <c r="CD100" s="28"/>
    </row>
    <row r="101" spans="1:82" s="1" customFormat="1" hidden="1" outlineLevel="1" x14ac:dyDescent="0.3">
      <c r="A101" s="29" t="s">
        <v>37</v>
      </c>
      <c r="B101" s="132"/>
      <c r="C101" s="23"/>
      <c r="D101" s="23"/>
      <c r="E101" s="23"/>
      <c r="F101" s="145">
        <f t="shared" si="103"/>
        <v>0.83208607546639846</v>
      </c>
      <c r="G101" s="145">
        <f t="shared" si="103"/>
        <v>0.88730565475438272</v>
      </c>
      <c r="H101" s="145">
        <f t="shared" si="103"/>
        <v>0.88313899927313655</v>
      </c>
      <c r="I101" s="145">
        <f t="shared" si="103"/>
        <v>0.88086706932011793</v>
      </c>
      <c r="J101" s="145">
        <f t="shared" si="103"/>
        <v>0.94328722697526668</v>
      </c>
      <c r="K101" s="145"/>
      <c r="L101" s="27">
        <f t="shared" si="101"/>
        <v>0.82777462922234835</v>
      </c>
      <c r="M101" s="26"/>
      <c r="N101" s="26"/>
      <c r="O101" s="26"/>
      <c r="P101" s="26"/>
      <c r="Q101" s="26">
        <f t="shared" si="104"/>
        <v>0.87866937768999198</v>
      </c>
      <c r="R101" s="26">
        <f t="shared" si="102"/>
        <v>0.82476916980539638</v>
      </c>
      <c r="S101" s="26">
        <f t="shared" si="102"/>
        <v>0.78896220689676733</v>
      </c>
      <c r="T101" s="26">
        <f t="shared" si="102"/>
        <v>0.84757264412986622</v>
      </c>
      <c r="U101" s="26">
        <f t="shared" si="102"/>
        <v>0.8786956321064856</v>
      </c>
      <c r="V101" s="26">
        <f t="shared" si="102"/>
        <v>0.90988398255562986</v>
      </c>
      <c r="W101" s="26">
        <f t="shared" si="102"/>
        <v>0.88313358049666679</v>
      </c>
      <c r="X101" s="26">
        <f t="shared" si="102"/>
        <v>0.8765787197606596</v>
      </c>
      <c r="Y101" s="26">
        <f t="shared" si="102"/>
        <v>0.87589411084010449</v>
      </c>
      <c r="Z101" s="26">
        <f t="shared" si="102"/>
        <v>0.87449884873068351</v>
      </c>
      <c r="AA101" s="26">
        <f t="shared" si="102"/>
        <v>0.90728010510564017</v>
      </c>
      <c r="AB101" s="26">
        <f t="shared" si="102"/>
        <v>0.87466425199673781</v>
      </c>
      <c r="AC101" s="26">
        <f t="shared" si="102"/>
        <v>0.90653798741636515</v>
      </c>
      <c r="AD101" s="26">
        <f t="shared" si="102"/>
        <v>0.90027786653771524</v>
      </c>
      <c r="AE101" s="26">
        <f t="shared" si="102"/>
        <v>0.82059422914908509</v>
      </c>
      <c r="AF101" s="26">
        <f t="shared" si="102"/>
        <v>0.89773846697054738</v>
      </c>
      <c r="AG101" s="25">
        <f t="shared" si="102"/>
        <v>0.97010634858081446</v>
      </c>
      <c r="AH101" s="26">
        <f t="shared" si="102"/>
        <v>0.97437872786965507</v>
      </c>
      <c r="AI101" s="26">
        <f t="shared" si="102"/>
        <v>0.95305363287690359</v>
      </c>
      <c r="AJ101" s="26">
        <f t="shared" si="102"/>
        <v>0.88527700975851642</v>
      </c>
      <c r="AK101" s="26">
        <f t="shared" si="102"/>
        <v>0.91139460361719837</v>
      </c>
      <c r="AL101" s="26">
        <f t="shared" si="102"/>
        <v>0.9333640974281785</v>
      </c>
      <c r="AM101" s="26">
        <f t="shared" si="102"/>
        <v>0.76177552833895246</v>
      </c>
      <c r="AN101" s="27">
        <f t="shared" si="102"/>
        <v>0.76128451475946191</v>
      </c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14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147"/>
      <c r="CD101" s="28"/>
    </row>
    <row r="102" spans="1:82" s="1" customFormat="1" hidden="1" outlineLevel="1" x14ac:dyDescent="0.3">
      <c r="A102" s="131"/>
      <c r="B102" s="132"/>
      <c r="C102" s="23"/>
      <c r="D102" s="23"/>
      <c r="E102" s="23"/>
      <c r="F102" s="23"/>
      <c r="G102" s="23"/>
      <c r="H102" s="23"/>
      <c r="I102" s="23"/>
      <c r="J102" s="23"/>
      <c r="K102" s="23"/>
      <c r="L102" s="133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32"/>
      <c r="AH102" s="148"/>
      <c r="AI102" s="148"/>
      <c r="AJ102" s="148"/>
      <c r="AK102" s="148"/>
      <c r="AL102" s="148"/>
      <c r="AM102" s="20"/>
      <c r="AN102" s="1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50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7"/>
      <c r="CD102" s="151"/>
    </row>
    <row r="103" spans="1:82" s="1" customFormat="1" hidden="1" outlineLevel="1" x14ac:dyDescent="0.3">
      <c r="A103" s="191" t="str">
        <f>A10</f>
        <v>กำลังการผลิต  (ล้านตัน)</v>
      </c>
      <c r="B103" s="132"/>
      <c r="C103" s="23"/>
      <c r="D103" s="23"/>
      <c r="E103" s="23"/>
      <c r="F103" s="152">
        <f>SUM(F104:F108)</f>
        <v>7.3134795360273976</v>
      </c>
      <c r="G103" s="152">
        <f t="shared" ref="G103:I103" si="105">SUM(G104:G108)</f>
        <v>8.2030046986301368</v>
      </c>
      <c r="H103" s="152">
        <f t="shared" si="105"/>
        <v>10.178894686942213</v>
      </c>
      <c r="I103" s="152">
        <f t="shared" si="105"/>
        <v>10.380801593413702</v>
      </c>
      <c r="J103" s="152">
        <f>SUM(J104:J108)</f>
        <v>11.846721627691679</v>
      </c>
      <c r="K103" s="152"/>
      <c r="L103" s="40">
        <f>'[24]Segment Analysis in THB'!L103</f>
        <v>14.548759004835595</v>
      </c>
      <c r="M103" s="153"/>
      <c r="N103" s="153"/>
      <c r="O103" s="153"/>
      <c r="P103" s="153"/>
      <c r="Q103" s="153">
        <v>1.7105368915256145</v>
      </c>
      <c r="R103" s="153">
        <v>1.84872394633252</v>
      </c>
      <c r="S103" s="153">
        <v>1.8982819518243572</v>
      </c>
      <c r="T103" s="153">
        <v>1.8559367463449052</v>
      </c>
      <c r="U103" s="153">
        <v>1.8601375068493151</v>
      </c>
      <c r="V103" s="153">
        <v>2.0221659753424657</v>
      </c>
      <c r="W103" s="153">
        <v>2.157687594520548</v>
      </c>
      <c r="X103" s="153">
        <v>2.1630136219178078</v>
      </c>
      <c r="Y103" s="153">
        <v>2.2045906940386901</v>
      </c>
      <c r="Z103" s="153">
        <v>2.6595395708522105</v>
      </c>
      <c r="AA103" s="153">
        <v>2.6688661836283973</v>
      </c>
      <c r="AB103" s="153">
        <v>2.6458982384229177</v>
      </c>
      <c r="AC103" s="153">
        <v>2.5281743660283831</v>
      </c>
      <c r="AD103" s="153">
        <v>2.5673803761454876</v>
      </c>
      <c r="AE103" s="153">
        <v>2.6012438064418326</v>
      </c>
      <c r="AF103" s="153">
        <v>2.684003044797997</v>
      </c>
      <c r="AG103" s="95">
        <v>2.659591722756026</v>
      </c>
      <c r="AH103" s="56">
        <v>2.770971289842965</v>
      </c>
      <c r="AI103" s="56">
        <v>3.1466637336422321</v>
      </c>
      <c r="AJ103" s="56">
        <f>SUM(AJ104:AJ108)</f>
        <v>3.2694948814504525</v>
      </c>
      <c r="AK103" s="56">
        <v>3.4967181276910315</v>
      </c>
      <c r="AL103" s="56">
        <f>AL10</f>
        <v>3.6323109643000802</v>
      </c>
      <c r="AM103" s="56">
        <f>'[24]Segment Analysis in THB'!AM103</f>
        <v>3.8821864694022752</v>
      </c>
      <c r="AN103" s="39">
        <f>'[24]Segment Analysis in THB'!AN103</f>
        <v>3.5375434434422086</v>
      </c>
      <c r="AO103" s="154"/>
      <c r="AP103" s="155"/>
      <c r="AQ103" s="26"/>
      <c r="AR103" s="154"/>
      <c r="AS103" s="154"/>
      <c r="AT103" s="154"/>
      <c r="AU103" s="26"/>
      <c r="AV103" s="26"/>
      <c r="AW103" s="26"/>
      <c r="AX103" s="26"/>
      <c r="AY103" s="26"/>
      <c r="AZ103" s="15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D103" s="157"/>
    </row>
    <row r="104" spans="1:82" s="1" customFormat="1" hidden="1" outlineLevel="1" x14ac:dyDescent="0.3">
      <c r="A104" s="131" t="s">
        <v>33</v>
      </c>
      <c r="B104" s="132"/>
      <c r="C104" s="23"/>
      <c r="D104" s="23"/>
      <c r="E104" s="23"/>
      <c r="F104" s="152">
        <v>4.9535969087390601</v>
      </c>
      <c r="G104" s="152">
        <v>5.8647253580309915</v>
      </c>
      <c r="H104" s="152">
        <v>7.5059448371180011</v>
      </c>
      <c r="I104" s="152">
        <v>7.6479550689225952</v>
      </c>
      <c r="J104" s="56">
        <v>8.8963408827635053</v>
      </c>
      <c r="K104" s="152"/>
      <c r="L104" s="40">
        <f>'[24]Segment Analysis in THB'!L104</f>
        <v>10.698205869405443</v>
      </c>
      <c r="M104" s="153"/>
      <c r="N104" s="153"/>
      <c r="O104" s="153"/>
      <c r="P104" s="153"/>
      <c r="Q104" s="153">
        <v>1.1754633698630137</v>
      </c>
      <c r="R104" s="153">
        <v>1.2457080817012267</v>
      </c>
      <c r="S104" s="153">
        <v>1.2818209434254713</v>
      </c>
      <c r="T104" s="153">
        <v>1.2506045137493476</v>
      </c>
      <c r="U104" s="153">
        <v>1.3085578221975027</v>
      </c>
      <c r="V104" s="153">
        <v>1.437365968262361</v>
      </c>
      <c r="W104" s="153">
        <v>1.5504891864798862</v>
      </c>
      <c r="X104" s="153">
        <v>1.5683123810912418</v>
      </c>
      <c r="Y104" s="153">
        <v>1.5874290938059175</v>
      </c>
      <c r="Z104" s="153">
        <v>1.9826823389097059</v>
      </c>
      <c r="AA104" s="153">
        <v>1.9863172353992091</v>
      </c>
      <c r="AB104" s="153">
        <v>1.9495161690031697</v>
      </c>
      <c r="AC104" s="153">
        <v>1.8826772716757998</v>
      </c>
      <c r="AD104" s="153">
        <v>1.8795377175242745</v>
      </c>
      <c r="AE104" s="153">
        <v>1.8994715937878535</v>
      </c>
      <c r="AF104" s="158">
        <v>1.9862684859346675</v>
      </c>
      <c r="AG104" s="56">
        <v>1.9609642265712106</v>
      </c>
      <c r="AH104" s="56">
        <v>2.0617512537799092</v>
      </c>
      <c r="AI104" s="56">
        <v>2.3881383284692181</v>
      </c>
      <c r="AJ104" s="56">
        <v>2.4854870739431649</v>
      </c>
      <c r="AK104" s="56">
        <v>2.6542879107731814</v>
      </c>
      <c r="AL104" s="56">
        <f>'[24]Segment Analysis in THB'!AL104</f>
        <v>2.7440954801318487</v>
      </c>
      <c r="AM104" s="56">
        <f>'[24]Segment Analysis in THB'!AM104</f>
        <v>2.7742503755179122</v>
      </c>
      <c r="AN104" s="40">
        <f>'[24]Segment Analysis in THB'!AN104</f>
        <v>2.5255721029825011</v>
      </c>
      <c r="AO104" s="154"/>
      <c r="AP104" s="155"/>
      <c r="AQ104" s="154"/>
      <c r="AR104" s="154"/>
      <c r="AS104" s="154"/>
      <c r="AT104" s="154"/>
      <c r="AU104" s="26"/>
      <c r="AV104" s="26"/>
      <c r="AW104" s="26"/>
      <c r="AX104" s="26"/>
      <c r="AY104" s="26"/>
      <c r="AZ104" s="15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D104" s="157"/>
    </row>
    <row r="105" spans="1:82" s="1" customFormat="1" hidden="1" outlineLevel="1" x14ac:dyDescent="0.3">
      <c r="A105" s="131" t="s">
        <v>34</v>
      </c>
      <c r="B105" s="132"/>
      <c r="C105" s="23"/>
      <c r="D105" s="23"/>
      <c r="E105" s="23"/>
      <c r="F105" s="152">
        <v>0.55000000000000004</v>
      </c>
      <c r="G105" s="152">
        <v>0.55000000000000016</v>
      </c>
      <c r="H105" s="152">
        <v>0.55000000000000016</v>
      </c>
      <c r="I105" s="152">
        <v>0.55000000000000004</v>
      </c>
      <c r="J105" s="56">
        <v>0.55000000000000004</v>
      </c>
      <c r="K105" s="152"/>
      <c r="L105" s="40">
        <f>'[24]Segment Analysis in THB'!L105</f>
        <v>0.55000000000000004</v>
      </c>
      <c r="M105" s="153"/>
      <c r="N105" s="153"/>
      <c r="O105" s="153"/>
      <c r="P105" s="153"/>
      <c r="Q105" s="153">
        <v>0.13561643835616438</v>
      </c>
      <c r="R105" s="153">
        <v>0.13712328767123289</v>
      </c>
      <c r="S105" s="153">
        <v>0.13863013698630136</v>
      </c>
      <c r="T105" s="153">
        <v>0.13863013698630136</v>
      </c>
      <c r="U105" s="153">
        <v>0.13561643835616441</v>
      </c>
      <c r="V105" s="153">
        <v>0.13712328767123289</v>
      </c>
      <c r="W105" s="153">
        <v>0.13863013698630136</v>
      </c>
      <c r="X105" s="153">
        <v>0.13863013698630136</v>
      </c>
      <c r="Y105" s="153">
        <v>0.13561643835616441</v>
      </c>
      <c r="Z105" s="153">
        <v>0.13712328767123289</v>
      </c>
      <c r="AA105" s="153">
        <v>0.13863013698630136</v>
      </c>
      <c r="AB105" s="153">
        <v>0.13863013698630136</v>
      </c>
      <c r="AC105" s="153">
        <v>0.13561643835616441</v>
      </c>
      <c r="AD105" s="153">
        <v>0.13712328767123289</v>
      </c>
      <c r="AE105" s="153">
        <v>0.13863013698630133</v>
      </c>
      <c r="AF105" s="158">
        <v>0.13863013698630133</v>
      </c>
      <c r="AG105" s="56">
        <v>0.13561643835616441</v>
      </c>
      <c r="AH105" s="56">
        <v>0.13712328767123289</v>
      </c>
      <c r="AI105" s="56">
        <v>0.13863013698630133</v>
      </c>
      <c r="AJ105" s="56">
        <v>0.13863013698630133</v>
      </c>
      <c r="AK105" s="56">
        <v>0.13561643835616441</v>
      </c>
      <c r="AL105" s="56">
        <f>'[24]Segment Analysis in THB'!AL105</f>
        <v>0.13712328767123291</v>
      </c>
      <c r="AM105" s="56">
        <f>'[24]Segment Analysis in THB'!AM105</f>
        <v>0.13863013698630136</v>
      </c>
      <c r="AN105" s="40">
        <f>'[24]Segment Analysis in THB'!AN105</f>
        <v>0.13863013698630133</v>
      </c>
      <c r="AO105" s="154"/>
      <c r="AP105" s="155"/>
      <c r="AQ105" s="154"/>
      <c r="AR105" s="154"/>
      <c r="AS105" s="154"/>
      <c r="AT105" s="154"/>
      <c r="AU105" s="26"/>
      <c r="AV105" s="26"/>
      <c r="AW105" s="26"/>
      <c r="AX105" s="26"/>
      <c r="AY105" s="26"/>
      <c r="AZ105" s="15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D105" s="157"/>
    </row>
    <row r="106" spans="1:82" s="1" customFormat="1" hidden="1" outlineLevel="1" x14ac:dyDescent="0.3">
      <c r="A106" s="131" t="s">
        <v>35</v>
      </c>
      <c r="B106" s="132"/>
      <c r="C106" s="23"/>
      <c r="D106" s="23"/>
      <c r="E106" s="23"/>
      <c r="F106" s="152">
        <v>0.60055170569856675</v>
      </c>
      <c r="G106" s="152">
        <v>0.46623587803380839</v>
      </c>
      <c r="H106" s="152">
        <v>0.68668290315119662</v>
      </c>
      <c r="I106" s="152">
        <v>0.72352580569230251</v>
      </c>
      <c r="J106" s="56">
        <v>0.76319130521214373</v>
      </c>
      <c r="K106" s="152"/>
      <c r="L106" s="40">
        <f>'[24]Segment Analysis in THB'!L106</f>
        <v>1.0710459512098287</v>
      </c>
      <c r="M106" s="153"/>
      <c r="N106" s="153"/>
      <c r="O106" s="153"/>
      <c r="P106" s="153"/>
      <c r="Q106" s="153">
        <v>0.15251991882154253</v>
      </c>
      <c r="R106" s="153">
        <v>0.15179234961727381</v>
      </c>
      <c r="S106" s="153">
        <v>0.15297745502692933</v>
      </c>
      <c r="T106" s="153">
        <v>0.14326198223282099</v>
      </c>
      <c r="U106" s="153">
        <v>0.11614985176218105</v>
      </c>
      <c r="V106" s="153">
        <v>0.10912982738195399</v>
      </c>
      <c r="W106" s="153">
        <v>0.12614273448946525</v>
      </c>
      <c r="X106" s="153">
        <v>0.11481346440020809</v>
      </c>
      <c r="Y106" s="153">
        <v>0.12740990335071425</v>
      </c>
      <c r="Z106" s="153">
        <v>0.18250702116723658</v>
      </c>
      <c r="AA106" s="153">
        <v>0.18223493196782359</v>
      </c>
      <c r="AB106" s="153">
        <v>0.19453104666542223</v>
      </c>
      <c r="AC106" s="153">
        <v>0.15541582145533914</v>
      </c>
      <c r="AD106" s="153">
        <v>0.18952484737403022</v>
      </c>
      <c r="AE106" s="153">
        <v>0.19221416860602938</v>
      </c>
      <c r="AF106" s="158">
        <v>0.18637096825690391</v>
      </c>
      <c r="AG106" s="56">
        <v>0.18766848031563488</v>
      </c>
      <c r="AH106" s="56">
        <v>0.18719350601450679</v>
      </c>
      <c r="AI106" s="56">
        <v>0.19294314176701466</v>
      </c>
      <c r="AJ106" s="56">
        <v>0.19538617711498735</v>
      </c>
      <c r="AK106" s="56">
        <v>0.24656040155558548</v>
      </c>
      <c r="AL106" s="56">
        <f>'[24]Segment Analysis in THB'!AL106</f>
        <v>0.27282976370376766</v>
      </c>
      <c r="AM106" s="56">
        <f>'[24]Segment Analysis in THB'!AM106</f>
        <v>0.2758278929752378</v>
      </c>
      <c r="AN106" s="40">
        <f>'[24]Segment Analysis in THB'!AN106</f>
        <v>0.2758278929752378</v>
      </c>
      <c r="AO106" s="154"/>
      <c r="AP106" s="155"/>
      <c r="AQ106" s="154"/>
      <c r="AR106" s="154"/>
      <c r="AS106" s="154"/>
      <c r="AT106" s="154"/>
      <c r="AU106" s="26"/>
      <c r="AV106" s="26"/>
      <c r="AW106" s="26"/>
      <c r="AX106" s="26"/>
      <c r="AY106" s="26"/>
      <c r="AZ106" s="15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D106" s="157"/>
    </row>
    <row r="107" spans="1:82" s="1" customFormat="1" hidden="1" outlineLevel="1" x14ac:dyDescent="0.3">
      <c r="A107" s="131" t="s">
        <v>36</v>
      </c>
      <c r="B107" s="132"/>
      <c r="C107" s="23"/>
      <c r="D107" s="23"/>
      <c r="E107" s="23"/>
      <c r="F107" s="152">
        <v>8.9411594520547949E-2</v>
      </c>
      <c r="G107" s="152">
        <v>0.10950600000000001</v>
      </c>
      <c r="H107" s="152">
        <v>0.13887314494976341</v>
      </c>
      <c r="I107" s="152">
        <v>0.18232102463729086</v>
      </c>
      <c r="J107" s="56">
        <v>0.2674620386626595</v>
      </c>
      <c r="K107" s="152"/>
      <c r="L107" s="40">
        <f>'[24]Segment Analysis in THB'!L107</f>
        <v>0.27954724555051769</v>
      </c>
      <c r="M107" s="153"/>
      <c r="N107" s="153"/>
      <c r="O107" s="153"/>
      <c r="P107" s="153"/>
      <c r="Q107" s="153">
        <v>2.1452054794520548E-2</v>
      </c>
      <c r="R107" s="153">
        <v>2.2290410958904112E-2</v>
      </c>
      <c r="S107" s="153">
        <v>2.2834564383561642E-2</v>
      </c>
      <c r="T107" s="153">
        <v>2.2834564383561642E-2</v>
      </c>
      <c r="U107" s="153">
        <v>2.7001479452054795E-2</v>
      </c>
      <c r="V107" s="153">
        <v>2.7301495890410955E-2</v>
      </c>
      <c r="W107" s="153">
        <v>2.7601512328767123E-2</v>
      </c>
      <c r="X107" s="153">
        <v>2.7601512328767123E-2</v>
      </c>
      <c r="Y107" s="153">
        <v>3.4242693275284126E-2</v>
      </c>
      <c r="Z107" s="153">
        <v>3.4623167645009501E-2</v>
      </c>
      <c r="AA107" s="153">
        <v>3.5003642014734881E-2</v>
      </c>
      <c r="AB107" s="153">
        <v>3.5003642014734881E-2</v>
      </c>
      <c r="AC107" s="153">
        <v>4.4955869088647057E-2</v>
      </c>
      <c r="AD107" s="153">
        <v>4.545537874518759E-2</v>
      </c>
      <c r="AE107" s="153">
        <v>4.5954888401728108E-2</v>
      </c>
      <c r="AF107" s="158">
        <v>4.5954888401728108E-2</v>
      </c>
      <c r="AG107" s="56">
        <v>6.3941630809295283E-2</v>
      </c>
      <c r="AH107" s="56">
        <v>6.4652093373843006E-2</v>
      </c>
      <c r="AI107" s="56">
        <v>6.5362555938390729E-2</v>
      </c>
      <c r="AJ107" s="56">
        <v>7.3505758541130464E-2</v>
      </c>
      <c r="AK107" s="56">
        <v>6.8007019450812597E-2</v>
      </c>
      <c r="AL107" s="56">
        <f>'[24]Segment Analysis in THB'!AL107</f>
        <v>6.8762653000266058E-2</v>
      </c>
      <c r="AM107" s="56">
        <f>'[24]Segment Analysis in THB'!AM107</f>
        <v>6.9518286549719546E-2</v>
      </c>
      <c r="AN107" s="40">
        <f>'[24]Segment Analysis in THB'!AN107</f>
        <v>7.3259286549719471E-2</v>
      </c>
      <c r="AO107" s="154"/>
      <c r="AP107" s="155"/>
      <c r="AQ107" s="154"/>
      <c r="AR107" s="154"/>
      <c r="AS107" s="154"/>
      <c r="AT107" s="154"/>
      <c r="AU107" s="26"/>
      <c r="AV107" s="26"/>
      <c r="AW107" s="26"/>
      <c r="AX107" s="26"/>
      <c r="AY107" s="26"/>
      <c r="AZ107" s="15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D107" s="157"/>
    </row>
    <row r="108" spans="1:82" s="1" customFormat="1" hidden="1" outlineLevel="1" x14ac:dyDescent="0.3">
      <c r="A108" s="131" t="s">
        <v>37</v>
      </c>
      <c r="B108" s="132"/>
      <c r="C108" s="23"/>
      <c r="D108" s="23"/>
      <c r="E108" s="23"/>
      <c r="F108" s="152">
        <v>1.1199193270692234</v>
      </c>
      <c r="G108" s="152">
        <v>1.2125374625653369</v>
      </c>
      <c r="H108" s="152">
        <v>1.2973938017232522</v>
      </c>
      <c r="I108" s="152">
        <v>1.2769996941615116</v>
      </c>
      <c r="J108" s="56">
        <v>1.3697274010533698</v>
      </c>
      <c r="K108" s="152"/>
      <c r="L108" s="40">
        <f>'[24]Segment Analysis in THB'!L108</f>
        <v>1.9499599386698085</v>
      </c>
      <c r="M108" s="153"/>
      <c r="N108" s="153"/>
      <c r="O108" s="153"/>
      <c r="P108" s="153"/>
      <c r="Q108" s="153">
        <v>0.22548510969037341</v>
      </c>
      <c r="R108" s="153">
        <v>0.29180981638388259</v>
      </c>
      <c r="S108" s="153">
        <v>0.30201885200209372</v>
      </c>
      <c r="T108" s="153">
        <v>0.30060554899287373</v>
      </c>
      <c r="U108" s="153">
        <v>0.27281191508141217</v>
      </c>
      <c r="V108" s="153">
        <v>0.31124539613650692</v>
      </c>
      <c r="W108" s="153">
        <v>0.31482402423612782</v>
      </c>
      <c r="X108" s="153">
        <v>0.31365612711128982</v>
      </c>
      <c r="Y108" s="153">
        <v>0.31989256525060972</v>
      </c>
      <c r="Z108" s="153">
        <v>0.32260375545902531</v>
      </c>
      <c r="AA108" s="153">
        <v>0.32668023726032802</v>
      </c>
      <c r="AB108" s="153">
        <v>0.32821724375328931</v>
      </c>
      <c r="AC108" s="153">
        <v>0.30950896545243267</v>
      </c>
      <c r="AD108" s="153">
        <v>0.31573914483076232</v>
      </c>
      <c r="AE108" s="153">
        <v>0.3249730186599204</v>
      </c>
      <c r="AF108" s="158">
        <v>0.32677856521839604</v>
      </c>
      <c r="AG108" s="56">
        <v>0.31140094670372076</v>
      </c>
      <c r="AH108" s="56">
        <v>0.3202511490034729</v>
      </c>
      <c r="AI108" s="56">
        <v>0.36158957048130724</v>
      </c>
      <c r="AJ108" s="56">
        <v>0.3764857348648688</v>
      </c>
      <c r="AK108" s="56">
        <v>0.39224635755528764</v>
      </c>
      <c r="AL108" s="56">
        <f>'[24]Segment Analysis in THB'!AL108</f>
        <v>0.40949977979296442</v>
      </c>
      <c r="AM108" s="56">
        <f>'[24]Segment Analysis in THB'!AM108</f>
        <v>0.62395977737310693</v>
      </c>
      <c r="AN108" s="40">
        <f>'[24]Segment Analysis in THB'!AN108</f>
        <v>0.52425402394844967</v>
      </c>
      <c r="AO108" s="154"/>
      <c r="AP108" s="155"/>
      <c r="AQ108" s="154"/>
      <c r="AR108" s="154"/>
      <c r="AS108" s="154"/>
      <c r="AT108" s="154"/>
      <c r="AU108" s="26"/>
      <c r="AV108" s="26"/>
      <c r="AW108" s="26"/>
      <c r="AX108" s="26"/>
      <c r="AY108" s="26"/>
      <c r="AZ108" s="15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D108" s="157"/>
    </row>
    <row r="109" spans="1:82" s="1" customFormat="1" hidden="1" outlineLevel="1" x14ac:dyDescent="0.3">
      <c r="A109" s="131"/>
      <c r="B109" s="132"/>
      <c r="C109" s="23"/>
      <c r="D109" s="23"/>
      <c r="E109" s="23"/>
      <c r="F109" s="23">
        <f t="shared" ref="F109:J109" si="106">F10-SUM(F104:F108)</f>
        <v>0</v>
      </c>
      <c r="G109" s="23">
        <f t="shared" si="106"/>
        <v>0</v>
      </c>
      <c r="H109" s="23">
        <f t="shared" si="106"/>
        <v>0</v>
      </c>
      <c r="I109" s="23">
        <f t="shared" si="106"/>
        <v>0</v>
      </c>
      <c r="J109" s="159">
        <f t="shared" si="106"/>
        <v>0</v>
      </c>
      <c r="K109" s="23"/>
      <c r="L109" s="40">
        <f>L10-SUM(L104:L108)</f>
        <v>0</v>
      </c>
      <c r="M109" s="148"/>
      <c r="N109" s="148"/>
      <c r="O109" s="148"/>
      <c r="P109" s="148"/>
      <c r="Q109" s="159">
        <f>Q10-SUM(Q104:Q108)</f>
        <v>0</v>
      </c>
      <c r="R109" s="159">
        <f t="shared" ref="R109:AI109" si="107">R10-SUM(R104:R108)</f>
        <v>0</v>
      </c>
      <c r="S109" s="159">
        <f t="shared" si="107"/>
        <v>0</v>
      </c>
      <c r="T109" s="159">
        <f t="shared" si="107"/>
        <v>0</v>
      </c>
      <c r="U109" s="159">
        <f t="shared" si="107"/>
        <v>0</v>
      </c>
      <c r="V109" s="159">
        <f t="shared" si="107"/>
        <v>0</v>
      </c>
      <c r="W109" s="159">
        <f t="shared" si="107"/>
        <v>0</v>
      </c>
      <c r="X109" s="159">
        <f t="shared" si="107"/>
        <v>0</v>
      </c>
      <c r="Y109" s="159">
        <f t="shared" si="107"/>
        <v>0</v>
      </c>
      <c r="Z109" s="159">
        <f t="shared" si="107"/>
        <v>0</v>
      </c>
      <c r="AA109" s="159">
        <f t="shared" si="107"/>
        <v>0</v>
      </c>
      <c r="AB109" s="159">
        <f t="shared" si="107"/>
        <v>0</v>
      </c>
      <c r="AC109" s="159">
        <f t="shared" si="107"/>
        <v>0</v>
      </c>
      <c r="AD109" s="159">
        <f t="shared" si="107"/>
        <v>0</v>
      </c>
      <c r="AE109" s="159">
        <f t="shared" si="107"/>
        <v>0</v>
      </c>
      <c r="AF109" s="160">
        <f t="shared" si="107"/>
        <v>0</v>
      </c>
      <c r="AG109" s="159">
        <f t="shared" si="107"/>
        <v>0</v>
      </c>
      <c r="AH109" s="159">
        <f t="shared" si="107"/>
        <v>0</v>
      </c>
      <c r="AI109" s="159">
        <f t="shared" si="107"/>
        <v>0</v>
      </c>
      <c r="AJ109" s="159">
        <f>AJ10-SUM(AJ104:AJ108)</f>
        <v>0</v>
      </c>
      <c r="AK109" s="46">
        <f t="shared" ref="AK109:AN109" si="108">AK10-SUM(AK104:AK108)</f>
        <v>0</v>
      </c>
      <c r="AL109" s="48">
        <f t="shared" si="108"/>
        <v>0</v>
      </c>
      <c r="AM109" s="48">
        <f t="shared" si="108"/>
        <v>0</v>
      </c>
      <c r="AN109" s="161">
        <f t="shared" si="108"/>
        <v>0</v>
      </c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93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D109" s="54"/>
    </row>
    <row r="110" spans="1:82" s="1" customFormat="1" collapsed="1" x14ac:dyDescent="0.3">
      <c r="A110" s="24" t="str">
        <f>A16</f>
        <v>ปริมาณผลิต (ล้านตัน)</v>
      </c>
      <c r="B110" s="132"/>
      <c r="C110" s="23"/>
      <c r="D110" s="23"/>
      <c r="E110" s="23"/>
      <c r="F110" s="152">
        <f>SUM(F111:F115)</f>
        <v>6.24941719101</v>
      </c>
      <c r="G110" s="152">
        <f>SUM(G111:G115)</f>
        <v>7.0235972752636471</v>
      </c>
      <c r="H110" s="152">
        <f>SUM(H111:H115)</f>
        <v>8.7289276655100458</v>
      </c>
      <c r="I110" s="152">
        <f>SUM(I111:I115)</f>
        <v>9.1032677084520301</v>
      </c>
      <c r="J110" s="152">
        <f>SUM(J111:J115)</f>
        <v>10.419398600419296</v>
      </c>
      <c r="K110" s="152"/>
      <c r="L110" s="39">
        <f>'[24]Segment Analysis in THB'!L110</f>
        <v>12.33950243619735</v>
      </c>
      <c r="M110" s="153"/>
      <c r="N110" s="153"/>
      <c r="O110" s="153"/>
      <c r="P110" s="153"/>
      <c r="Q110" s="153">
        <v>1.5054495410099999</v>
      </c>
      <c r="R110" s="153">
        <v>1.5868447999999999</v>
      </c>
      <c r="S110" s="153">
        <v>1.6325157000000001</v>
      </c>
      <c r="T110" s="153">
        <v>1.5246071499999998</v>
      </c>
      <c r="U110" s="153">
        <v>1.6267209389142074</v>
      </c>
      <c r="V110" s="153">
        <v>1.8145852072488726</v>
      </c>
      <c r="W110" s="153">
        <v>1.8015288626199986</v>
      </c>
      <c r="X110" s="153">
        <v>1.7807622664805691</v>
      </c>
      <c r="Y110" s="153">
        <v>1.7647709200019877</v>
      </c>
      <c r="Z110" s="153">
        <v>2.3193589555325866</v>
      </c>
      <c r="AA110" s="153">
        <v>2.3795761199698382</v>
      </c>
      <c r="AB110" s="153">
        <v>2.2652216700056327</v>
      </c>
      <c r="AC110" s="153">
        <v>2.1881375496729887</v>
      </c>
      <c r="AD110" s="153">
        <v>2.2228976203174398</v>
      </c>
      <c r="AE110" s="153">
        <v>2.3866285300104813</v>
      </c>
      <c r="AF110" s="158">
        <f>AF16</f>
        <v>2.3056040084511196</v>
      </c>
      <c r="AG110" s="56">
        <f>AG16</f>
        <v>2.325123570352289</v>
      </c>
      <c r="AH110" s="56">
        <f>AH16</f>
        <v>2.5462493404533282</v>
      </c>
      <c r="AI110" s="56">
        <f>AI16</f>
        <v>2.7299829088126062</v>
      </c>
      <c r="AJ110" s="56">
        <f>AJ16</f>
        <v>2.8180427808010728</v>
      </c>
      <c r="AK110" s="56">
        <v>2.9662154634429299</v>
      </c>
      <c r="AL110" s="56">
        <f>AL16</f>
        <v>3.1478780257755492</v>
      </c>
      <c r="AM110" s="56">
        <f>AM16</f>
        <v>3.3450166773252423</v>
      </c>
      <c r="AN110" s="40">
        <f>AN16</f>
        <v>2.8803922696536279</v>
      </c>
      <c r="AO110" s="154"/>
      <c r="AP110" s="154"/>
      <c r="AQ110" s="26"/>
      <c r="AR110" s="154"/>
      <c r="AS110" s="154"/>
      <c r="AT110" s="154"/>
      <c r="AU110" s="26"/>
      <c r="AV110" s="26"/>
      <c r="AW110" s="26"/>
      <c r="AX110" s="26"/>
      <c r="AY110" s="26"/>
      <c r="AZ110" s="15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D110" s="157"/>
    </row>
    <row r="111" spans="1:82" s="1" customFormat="1" x14ac:dyDescent="0.3">
      <c r="A111" s="29" t="s">
        <v>33</v>
      </c>
      <c r="B111" s="132"/>
      <c r="C111" s="23"/>
      <c r="D111" s="23"/>
      <c r="E111" s="23"/>
      <c r="F111" s="152">
        <v>4.2595613993099999</v>
      </c>
      <c r="G111" s="152">
        <v>5.0148141653679383</v>
      </c>
      <c r="H111" s="152">
        <v>6.5865824539078757</v>
      </c>
      <c r="I111" s="152">
        <v>6.8440673728290733</v>
      </c>
      <c r="J111" s="152">
        <v>7.8044171427714923</v>
      </c>
      <c r="K111" s="152"/>
      <c r="L111" s="39">
        <v>9.3646686365244296</v>
      </c>
      <c r="M111" s="153"/>
      <c r="N111" s="153"/>
      <c r="O111" s="153"/>
      <c r="P111" s="153"/>
      <c r="Q111" s="153">
        <v>1.0489206629999999</v>
      </c>
      <c r="R111" s="153">
        <v>1.079411009</v>
      </c>
      <c r="S111" s="153">
        <v>1.1057984470000002</v>
      </c>
      <c r="T111" s="153">
        <v>1.0254314569999998</v>
      </c>
      <c r="U111" s="153">
        <v>1.1364051295707684</v>
      </c>
      <c r="V111" s="153">
        <v>1.2765874490197242</v>
      </c>
      <c r="W111" s="153">
        <v>1.3105692553752677</v>
      </c>
      <c r="X111" s="153">
        <v>1.2912518856821789</v>
      </c>
      <c r="Y111" s="153">
        <v>1.3498288339403335</v>
      </c>
      <c r="Z111" s="153">
        <v>1.7673815961045849</v>
      </c>
      <c r="AA111" s="153">
        <v>1.795202933832353</v>
      </c>
      <c r="AB111" s="153">
        <v>1.6741691570006039</v>
      </c>
      <c r="AC111" s="153">
        <v>1.639802019738589</v>
      </c>
      <c r="AD111" s="153">
        <v>1.6938011387782994</v>
      </c>
      <c r="AE111" s="153">
        <v>1.8042193126063748</v>
      </c>
      <c r="AF111" s="158">
        <v>1.7062446095858086</v>
      </c>
      <c r="AG111" s="56">
        <v>1.7018559285566861</v>
      </c>
      <c r="AH111" s="56">
        <v>1.9098585858740802</v>
      </c>
      <c r="AI111" s="56">
        <v>2.0524919314288792</v>
      </c>
      <c r="AJ111" s="56">
        <v>2.140210696911848</v>
      </c>
      <c r="AK111" s="56">
        <v>2.3333884758942895</v>
      </c>
      <c r="AL111" s="56">
        <v>2.4506633844146557</v>
      </c>
      <c r="AM111" s="56">
        <v>2.5003933216783798</v>
      </c>
      <c r="AN111" s="40">
        <f>L111-(AK111+AL111+AM111)</f>
        <v>2.0802234545371041</v>
      </c>
      <c r="AO111" s="154"/>
      <c r="AP111" s="154"/>
      <c r="AQ111" s="154"/>
      <c r="AR111" s="154"/>
      <c r="AS111" s="154"/>
      <c r="AT111" s="154"/>
      <c r="AU111" s="26"/>
      <c r="AV111" s="26"/>
      <c r="AW111" s="26"/>
      <c r="AX111" s="26"/>
      <c r="AY111" s="26"/>
      <c r="AZ111" s="15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D111" s="157"/>
    </row>
    <row r="112" spans="1:82" s="1" customFormat="1" x14ac:dyDescent="0.3">
      <c r="A112" s="29" t="s">
        <v>34</v>
      </c>
      <c r="B112" s="132"/>
      <c r="C112" s="23"/>
      <c r="D112" s="23"/>
      <c r="E112" s="23"/>
      <c r="F112" s="152">
        <v>0.56121045000000003</v>
      </c>
      <c r="G112" s="152">
        <v>0.477611142989955</v>
      </c>
      <c r="H112" s="152">
        <v>0.40781135000012803</v>
      </c>
      <c r="I112" s="152">
        <v>0.47833650999999999</v>
      </c>
      <c r="J112" s="152">
        <v>0.515221407114828</v>
      </c>
      <c r="K112" s="152"/>
      <c r="L112" s="39">
        <v>0.41236710591268599</v>
      </c>
      <c r="M112" s="153"/>
      <c r="N112" s="153"/>
      <c r="O112" s="153"/>
      <c r="P112" s="153"/>
      <c r="Q112" s="153">
        <v>0.14138218999999999</v>
      </c>
      <c r="R112" s="153">
        <v>0.13291475</v>
      </c>
      <c r="S112" s="153">
        <v>0.14469834000000001</v>
      </c>
      <c r="T112" s="153">
        <v>0.14221517</v>
      </c>
      <c r="U112" s="153">
        <v>0.13883942190479701</v>
      </c>
      <c r="V112" s="153">
        <v>0.138102835640359</v>
      </c>
      <c r="W112" s="153">
        <v>9.6354759494710021E-2</v>
      </c>
      <c r="X112" s="153">
        <v>0.10431412595008896</v>
      </c>
      <c r="Y112" s="153">
        <v>1.5420699997110999E-2</v>
      </c>
      <c r="Z112" s="153">
        <v>0.113861660002889</v>
      </c>
      <c r="AA112" s="153">
        <v>0.14082370000000002</v>
      </c>
      <c r="AB112" s="153">
        <v>0.13770529000012802</v>
      </c>
      <c r="AC112" s="153">
        <v>0.11330808000000001</v>
      </c>
      <c r="AD112" s="153">
        <v>6.8986330002450025E-2</v>
      </c>
      <c r="AE112" s="153">
        <v>0.14274036999352804</v>
      </c>
      <c r="AF112" s="158">
        <v>0.15330173000402195</v>
      </c>
      <c r="AG112" s="56">
        <v>0.13361228998567701</v>
      </c>
      <c r="AH112" s="56">
        <v>0.12905539001432301</v>
      </c>
      <c r="AI112" s="56">
        <v>0.11966583695244003</v>
      </c>
      <c r="AJ112" s="56">
        <v>0.13288789016238797</v>
      </c>
      <c r="AK112" s="56">
        <v>3.0142179124515701E-2</v>
      </c>
      <c r="AL112" s="56">
        <v>0.10320364661772841</v>
      </c>
      <c r="AM112" s="56">
        <v>0.1261716623920339</v>
      </c>
      <c r="AN112" s="40">
        <f>L112-(AK112+AL112+AM112)</f>
        <v>0.152849617778408</v>
      </c>
      <c r="AO112" s="154"/>
      <c r="AP112" s="154"/>
      <c r="AQ112" s="154"/>
      <c r="AR112" s="154"/>
      <c r="AS112" s="154"/>
      <c r="AT112" s="154"/>
      <c r="AU112" s="26"/>
      <c r="AV112" s="26"/>
      <c r="AW112" s="26"/>
      <c r="AX112" s="26"/>
      <c r="AY112" s="26"/>
      <c r="AZ112" s="15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D112" s="157"/>
    </row>
    <row r="113" spans="1:82" s="1" customFormat="1" x14ac:dyDescent="0.3">
      <c r="A113" s="29" t="s">
        <v>35</v>
      </c>
      <c r="B113" s="132"/>
      <c r="C113" s="23"/>
      <c r="D113" s="23"/>
      <c r="E113" s="23"/>
      <c r="F113" s="152">
        <v>0.42347980400000002</v>
      </c>
      <c r="G113" s="152">
        <v>0.37596211976999999</v>
      </c>
      <c r="H113" s="152">
        <v>0.49787822788500008</v>
      </c>
      <c r="I113" s="152">
        <v>0.53624460316899991</v>
      </c>
      <c r="J113" s="152">
        <v>0.64575842747979195</v>
      </c>
      <c r="K113" s="152"/>
      <c r="L113" s="39">
        <v>0.73555799595579996</v>
      </c>
      <c r="M113" s="153"/>
      <c r="N113" s="153"/>
      <c r="O113" s="153"/>
      <c r="P113" s="153"/>
      <c r="Q113" s="153">
        <v>0.101635477</v>
      </c>
      <c r="R113" s="153">
        <v>0.11266789100000001</v>
      </c>
      <c r="S113" s="153">
        <v>0.12597767300000001</v>
      </c>
      <c r="T113" s="153">
        <v>8.3198762999999995E-2</v>
      </c>
      <c r="U113" s="153">
        <v>9.2190629270000005E-2</v>
      </c>
      <c r="V113" s="153">
        <v>9.4924001999999993E-2</v>
      </c>
      <c r="W113" s="153">
        <v>9.7923289999999996E-2</v>
      </c>
      <c r="X113" s="153">
        <v>9.0924198499999984E-2</v>
      </c>
      <c r="Y113" s="153">
        <v>9.9458062059999991E-2</v>
      </c>
      <c r="Z113" s="153">
        <v>0.13084214667999999</v>
      </c>
      <c r="AA113" s="153">
        <v>0.12367111614</v>
      </c>
      <c r="AB113" s="153">
        <v>0.14390690300499998</v>
      </c>
      <c r="AC113" s="153">
        <v>0.12994299532999998</v>
      </c>
      <c r="AD113" s="153">
        <v>0.13580275782581866</v>
      </c>
      <c r="AE113" s="153">
        <v>0.14934345366490381</v>
      </c>
      <c r="AF113" s="158">
        <v>0.12115539634827749</v>
      </c>
      <c r="AG113" s="56">
        <v>0.15176100810999998</v>
      </c>
      <c r="AH113" s="56">
        <v>0.15600998326198581</v>
      </c>
      <c r="AI113" s="56">
        <v>0.174347731241078</v>
      </c>
      <c r="AJ113" s="56">
        <v>0.16363970486672821</v>
      </c>
      <c r="AK113" s="56">
        <v>0.1932814435412937</v>
      </c>
      <c r="AL113" s="56">
        <v>0.15649025731201682</v>
      </c>
      <c r="AM113" s="56">
        <v>0.19174182729490544</v>
      </c>
      <c r="AN113" s="40">
        <f>L113-(AK113+AL113+AM113)</f>
        <v>0.194044467807584</v>
      </c>
      <c r="AO113" s="154"/>
      <c r="AP113" s="154"/>
      <c r="AQ113" s="154"/>
      <c r="AR113" s="154"/>
      <c r="AS113" s="154"/>
      <c r="AT113" s="154"/>
      <c r="AU113" s="26"/>
      <c r="AV113" s="26"/>
      <c r="AW113" s="26"/>
      <c r="AX113" s="26"/>
      <c r="AY113" s="26"/>
      <c r="AZ113" s="15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D113" s="157"/>
    </row>
    <row r="114" spans="1:82" s="1" customFormat="1" x14ac:dyDescent="0.3">
      <c r="A114" s="29" t="s">
        <v>36</v>
      </c>
      <c r="B114" s="132"/>
      <c r="C114" s="23"/>
      <c r="D114" s="23"/>
      <c r="E114" s="23"/>
      <c r="F114" s="152">
        <v>7.3296259999999988E-2</v>
      </c>
      <c r="G114" s="152">
        <v>7.93185E-2</v>
      </c>
      <c r="H114" s="152">
        <v>9.087656999999999E-2</v>
      </c>
      <c r="I114" s="152">
        <v>0.11975224433522001</v>
      </c>
      <c r="J114" s="152">
        <v>0.16195526120151002</v>
      </c>
      <c r="K114" s="152"/>
      <c r="L114" s="39">
        <v>0.21278133257359999</v>
      </c>
      <c r="M114" s="153"/>
      <c r="N114" s="153"/>
      <c r="O114" s="153"/>
      <c r="P114" s="153"/>
      <c r="Q114" s="153">
        <v>1.538435E-2</v>
      </c>
      <c r="R114" s="153">
        <v>2.1175409999999999E-2</v>
      </c>
      <c r="S114" s="153">
        <v>1.7759779999999999E-2</v>
      </c>
      <c r="T114" s="153">
        <v>1.8976720000000002E-2</v>
      </c>
      <c r="U114" s="153">
        <v>1.956712E-2</v>
      </c>
      <c r="V114" s="153">
        <v>2.177372E-2</v>
      </c>
      <c r="W114" s="153">
        <v>1.8649889999999995E-2</v>
      </c>
      <c r="X114" s="153">
        <v>1.9327770000000005E-2</v>
      </c>
      <c r="Y114" s="153">
        <v>1.987131E-2</v>
      </c>
      <c r="Z114" s="153">
        <v>2.5156940000000003E-2</v>
      </c>
      <c r="AA114" s="153">
        <v>2.3487890000000001E-2</v>
      </c>
      <c r="AB114" s="153">
        <v>2.2360430000000001E-2</v>
      </c>
      <c r="AC114" s="153">
        <v>2.4502819975829995E-2</v>
      </c>
      <c r="AD114" s="153">
        <v>4.0054430020189997E-2</v>
      </c>
      <c r="AE114" s="153">
        <v>2.3654410004186006E-2</v>
      </c>
      <c r="AF114" s="158">
        <v>3.1540584335013999E-2</v>
      </c>
      <c r="AG114" s="56">
        <v>3.5802308348569997E-2</v>
      </c>
      <c r="AH114" s="56">
        <v>3.9279474138140001E-2</v>
      </c>
      <c r="AI114" s="56">
        <v>3.8863155432599904E-2</v>
      </c>
      <c r="AJ114" s="56">
        <v>4.8010323282200104E-2</v>
      </c>
      <c r="AK114" s="56">
        <v>5.1912151318439993E-2</v>
      </c>
      <c r="AL114" s="56">
        <v>5.5308345067650005E-2</v>
      </c>
      <c r="AM114" s="56">
        <v>5.1392576889270007E-2</v>
      </c>
      <c r="AN114" s="40">
        <f>L114-(AK114+AL114+AM114)</f>
        <v>5.4168259298239985E-2</v>
      </c>
      <c r="AO114" s="154"/>
      <c r="AP114" s="154"/>
      <c r="AQ114" s="154"/>
      <c r="AR114" s="154"/>
      <c r="AS114" s="154"/>
      <c r="AT114" s="154"/>
      <c r="AU114" s="26"/>
      <c r="AV114" s="26"/>
      <c r="AW114" s="26"/>
      <c r="AX114" s="26"/>
      <c r="AY114" s="26"/>
      <c r="AZ114" s="15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D114" s="157"/>
    </row>
    <row r="115" spans="1:82" s="1" customFormat="1" x14ac:dyDescent="0.3">
      <c r="A115" s="29" t="s">
        <v>37</v>
      </c>
      <c r="B115" s="132"/>
      <c r="C115" s="23"/>
      <c r="D115" s="23"/>
      <c r="E115" s="23"/>
      <c r="F115" s="152">
        <v>0.93186927769999994</v>
      </c>
      <c r="G115" s="152">
        <v>1.0758913471357541</v>
      </c>
      <c r="H115" s="152">
        <v>1.1457790637170431</v>
      </c>
      <c r="I115" s="152">
        <v>1.1248669781187377</v>
      </c>
      <c r="J115" s="152">
        <v>1.2920463618516722</v>
      </c>
      <c r="K115" s="152"/>
      <c r="L115" s="39">
        <v>1.6141273652308339</v>
      </c>
      <c r="M115" s="153"/>
      <c r="N115" s="153"/>
      <c r="O115" s="153"/>
      <c r="P115" s="153"/>
      <c r="Q115" s="153">
        <v>0.19812686100999999</v>
      </c>
      <c r="R115" s="153">
        <v>0.24067574</v>
      </c>
      <c r="S115" s="153">
        <v>0.23828146</v>
      </c>
      <c r="T115" s="153">
        <v>0.25478504000000002</v>
      </c>
      <c r="U115" s="153">
        <v>0.23971863816864233</v>
      </c>
      <c r="V115" s="153">
        <v>0.28319720058878955</v>
      </c>
      <c r="W115" s="153">
        <v>0.27803166775002097</v>
      </c>
      <c r="X115" s="153">
        <v>0.27494428634830115</v>
      </c>
      <c r="Y115" s="153">
        <v>0.28019201400454291</v>
      </c>
      <c r="Z115" s="153">
        <v>0.28211661274511257</v>
      </c>
      <c r="AA115" s="153">
        <v>0.29639047999748586</v>
      </c>
      <c r="AB115" s="153">
        <v>0.28707988999990175</v>
      </c>
      <c r="AC115" s="153">
        <v>0.28058163462856961</v>
      </c>
      <c r="AD115" s="153">
        <v>0.28425296369068137</v>
      </c>
      <c r="AE115" s="153">
        <v>0.26667098374148862</v>
      </c>
      <c r="AF115" s="158">
        <v>0.2933616881779979</v>
      </c>
      <c r="AG115" s="56">
        <v>0.30209203535135537</v>
      </c>
      <c r="AH115" s="56">
        <v>0.3120459071647993</v>
      </c>
      <c r="AI115" s="56">
        <v>0.34461425375760907</v>
      </c>
      <c r="AJ115" s="56">
        <v>0.3332941655779087</v>
      </c>
      <c r="AK115" s="56">
        <v>0.35749121356439123</v>
      </c>
      <c r="AL115" s="56">
        <v>0.38221239236349808</v>
      </c>
      <c r="AM115" s="56">
        <v>0.47531728907065368</v>
      </c>
      <c r="AN115" s="40">
        <f>L115-(AK115+AL115+AM115)</f>
        <v>0.39910647023229084</v>
      </c>
      <c r="AO115" s="154"/>
      <c r="AP115" s="154"/>
      <c r="AQ115" s="154"/>
      <c r="AR115" s="154"/>
      <c r="AS115" s="154"/>
      <c r="AT115" s="154"/>
      <c r="AU115" s="26"/>
      <c r="AV115" s="26"/>
      <c r="AW115" s="26"/>
      <c r="AX115" s="26"/>
      <c r="AY115" s="26"/>
      <c r="AZ115" s="15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D115" s="157"/>
    </row>
    <row r="116" spans="1:82" s="1" customFormat="1" x14ac:dyDescent="0.3">
      <c r="A116" s="131"/>
      <c r="B116" s="121"/>
      <c r="C116" s="162"/>
      <c r="D116" s="162"/>
      <c r="E116" s="162"/>
      <c r="F116" s="122">
        <f>F110-F16</f>
        <v>-2.7898999999109719E-7</v>
      </c>
      <c r="G116" s="122">
        <f t="shared" ref="G116:J116" si="109">G110-G16</f>
        <v>0</v>
      </c>
      <c r="H116" s="122">
        <f t="shared" si="109"/>
        <v>1.0000000028043132E-6</v>
      </c>
      <c r="I116" s="122">
        <f t="shared" si="109"/>
        <v>0</v>
      </c>
      <c r="J116" s="162">
        <f t="shared" si="109"/>
        <v>0</v>
      </c>
      <c r="K116" s="162"/>
      <c r="L116" s="109">
        <f>L110-L16</f>
        <v>0</v>
      </c>
      <c r="M116" s="162"/>
      <c r="N116" s="162"/>
      <c r="O116" s="162"/>
      <c r="P116" s="162"/>
      <c r="Q116" s="162">
        <f>Q16-SUM(Q111:Q115)</f>
        <v>-1.0099998615231698E-9</v>
      </c>
      <c r="R116" s="162">
        <f t="shared" ref="R116:AI116" si="110">R16-SUM(R111:R115)</f>
        <v>2.8000000007466497E-7</v>
      </c>
      <c r="S116" s="162">
        <f t="shared" si="110"/>
        <v>0</v>
      </c>
      <c r="T116" s="162">
        <f t="shared" si="110"/>
        <v>0</v>
      </c>
      <c r="U116" s="162">
        <f t="shared" si="110"/>
        <v>0</v>
      </c>
      <c r="V116" s="162">
        <f t="shared" si="110"/>
        <v>0</v>
      </c>
      <c r="W116" s="162">
        <f t="shared" si="110"/>
        <v>0</v>
      </c>
      <c r="X116" s="162">
        <f t="shared" si="110"/>
        <v>0</v>
      </c>
      <c r="Y116" s="162">
        <f t="shared" si="110"/>
        <v>0</v>
      </c>
      <c r="Z116" s="162">
        <f t="shared" si="110"/>
        <v>0</v>
      </c>
      <c r="AA116" s="162">
        <f t="shared" si="110"/>
        <v>-1.000000000139778E-6</v>
      </c>
      <c r="AB116" s="162">
        <f t="shared" si="110"/>
        <v>0</v>
      </c>
      <c r="AC116" s="162">
        <f t="shared" si="110"/>
        <v>0</v>
      </c>
      <c r="AD116" s="162">
        <f t="shared" si="110"/>
        <v>0</v>
      </c>
      <c r="AE116" s="162">
        <f t="shared" si="110"/>
        <v>0</v>
      </c>
      <c r="AF116" s="162">
        <f t="shared" si="110"/>
        <v>0</v>
      </c>
      <c r="AG116" s="121">
        <f t="shared" si="110"/>
        <v>0</v>
      </c>
      <c r="AH116" s="122">
        <f t="shared" si="110"/>
        <v>0</v>
      </c>
      <c r="AI116" s="122">
        <f t="shared" si="110"/>
        <v>0</v>
      </c>
      <c r="AJ116" s="122">
        <f>AJ16-SUM(AJ111:AJ115)</f>
        <v>0</v>
      </c>
      <c r="AK116" s="122">
        <f t="shared" ref="AK116:AN116" si="111">AK16-SUM(AK111:AK115)</f>
        <v>0</v>
      </c>
      <c r="AL116" s="122">
        <f t="shared" si="111"/>
        <v>0</v>
      </c>
      <c r="AM116" s="122">
        <f t="shared" si="111"/>
        <v>0</v>
      </c>
      <c r="AN116" s="109">
        <f t="shared" si="111"/>
        <v>0</v>
      </c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93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D116" s="54"/>
    </row>
    <row r="117" spans="1:82" s="1" customFormat="1" x14ac:dyDescent="0.3">
      <c r="A117" s="24" t="str">
        <f>A22</f>
        <v>IVL Core EBITDA (เหรียญต่อตัน)</v>
      </c>
      <c r="B117" s="66"/>
      <c r="C117" s="79"/>
      <c r="D117" s="79"/>
      <c r="E117" s="79"/>
      <c r="F117" s="163">
        <v>90.936330329977082</v>
      </c>
      <c r="G117" s="163">
        <v>91.181419231001499</v>
      </c>
      <c r="H117" s="163">
        <v>88.837799173044189</v>
      </c>
      <c r="I117" s="163">
        <v>110.31698274634614</v>
      </c>
      <c r="J117" s="163">
        <v>138.33858078875323</v>
      </c>
      <c r="K117" s="163"/>
      <c r="L117" s="68">
        <f>L124/L110</f>
        <v>92.937297218015573</v>
      </c>
      <c r="M117" s="163"/>
      <c r="N117" s="163"/>
      <c r="O117" s="163"/>
      <c r="P117" s="163"/>
      <c r="Q117" s="163">
        <v>92.821459143405505</v>
      </c>
      <c r="R117" s="163">
        <v>96.419976468404784</v>
      </c>
      <c r="S117" s="163">
        <v>83.137800358689901</v>
      </c>
      <c r="T117" s="163">
        <v>91.717883104619474</v>
      </c>
      <c r="U117" s="163">
        <v>89.649810754947111</v>
      </c>
      <c r="V117" s="163">
        <v>103.12431144520509</v>
      </c>
      <c r="W117" s="163">
        <v>92.823871909319834</v>
      </c>
      <c r="X117" s="163">
        <v>78.749197205836012</v>
      </c>
      <c r="Y117" s="163">
        <v>76.366086390998618</v>
      </c>
      <c r="Z117" s="163">
        <v>94.464082294663754</v>
      </c>
      <c r="AA117" s="163">
        <v>91.054775565081158</v>
      </c>
      <c r="AB117" s="163">
        <v>90.464519362792714</v>
      </c>
      <c r="AC117" s="163">
        <v>99.996934737418243</v>
      </c>
      <c r="AD117" s="163">
        <v>107.29563412743805</v>
      </c>
      <c r="AE117" s="163">
        <v>122.03391098106459</v>
      </c>
      <c r="AF117" s="163">
        <v>110.89552008577202</v>
      </c>
      <c r="AG117" s="69">
        <f t="shared" ref="AG117:AN122" si="112">AG124/AG110</f>
        <v>140.30364070312658</v>
      </c>
      <c r="AH117" s="67">
        <f t="shared" si="112"/>
        <v>152.5525291184029</v>
      </c>
      <c r="AI117" s="67">
        <f t="shared" si="112"/>
        <v>149.7967063083953</v>
      </c>
      <c r="AJ117" s="67">
        <f t="shared" si="112"/>
        <v>112.77411774719269</v>
      </c>
      <c r="AK117" s="67">
        <f t="shared" si="112"/>
        <v>102.38564464101364</v>
      </c>
      <c r="AL117" s="67">
        <f t="shared" si="112"/>
        <v>114.8096486722972</v>
      </c>
      <c r="AM117" s="67">
        <f t="shared" si="112"/>
        <v>84.033603158520165</v>
      </c>
      <c r="AN117" s="68">
        <f t="shared" si="112"/>
        <v>69.643829750716293</v>
      </c>
      <c r="AO117" s="164"/>
      <c r="AP117" s="164"/>
      <c r="AQ117" s="26"/>
      <c r="AR117" s="165"/>
      <c r="AS117" s="165"/>
      <c r="AT117" s="165"/>
      <c r="AU117" s="26"/>
      <c r="AV117" s="26"/>
      <c r="AW117" s="26"/>
      <c r="AX117" s="26"/>
      <c r="AY117" s="26"/>
      <c r="AZ117" s="16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D117" s="167"/>
    </row>
    <row r="118" spans="1:82" s="1" customFormat="1" x14ac:dyDescent="0.3">
      <c r="A118" s="29" t="s">
        <v>33</v>
      </c>
      <c r="B118" s="66"/>
      <c r="C118" s="79"/>
      <c r="D118" s="79"/>
      <c r="E118" s="79"/>
      <c r="F118" s="163">
        <v>60.124106069198191</v>
      </c>
      <c r="G118" s="163">
        <v>54.736087230089289</v>
      </c>
      <c r="H118" s="163">
        <v>58.361139443773816</v>
      </c>
      <c r="I118" s="163">
        <v>60.553549997354516</v>
      </c>
      <c r="J118" s="163">
        <v>101.38608817754792</v>
      </c>
      <c r="K118" s="163"/>
      <c r="L118" s="68">
        <f>L125/L111</f>
        <v>80.518275907163755</v>
      </c>
      <c r="M118" s="163"/>
      <c r="N118" s="163"/>
      <c r="O118" s="163"/>
      <c r="P118" s="163"/>
      <c r="Q118" s="163">
        <v>54.592634638014708</v>
      </c>
      <c r="R118" s="163">
        <v>67.410201391942664</v>
      </c>
      <c r="S118" s="163">
        <v>59.206909657202431</v>
      </c>
      <c r="T118" s="163">
        <v>59.54788493142712</v>
      </c>
      <c r="U118" s="163">
        <v>49.043810557628213</v>
      </c>
      <c r="V118" s="163">
        <v>57.870385523525655</v>
      </c>
      <c r="W118" s="163">
        <v>62.760018459632526</v>
      </c>
      <c r="X118" s="163">
        <v>48.502743174549096</v>
      </c>
      <c r="Y118" s="163">
        <v>54.337301804092014</v>
      </c>
      <c r="Z118" s="163">
        <v>61.198828431176914</v>
      </c>
      <c r="AA118" s="163">
        <v>62.141138758312906</v>
      </c>
      <c r="AB118" s="163">
        <v>54.556605462713669</v>
      </c>
      <c r="AC118" s="163">
        <v>55.082985828056898</v>
      </c>
      <c r="AD118" s="163">
        <v>56.634747238542587</v>
      </c>
      <c r="AE118" s="163">
        <v>63.484501484473476</v>
      </c>
      <c r="AF118" s="163">
        <v>66.60235318541713</v>
      </c>
      <c r="AG118" s="69">
        <f t="shared" si="112"/>
        <v>83.248570311901091</v>
      </c>
      <c r="AH118" s="67">
        <f t="shared" si="112"/>
        <v>116.37179508097383</v>
      </c>
      <c r="AI118" s="67">
        <f t="shared" si="112"/>
        <v>124.78557202641079</v>
      </c>
      <c r="AJ118" s="67">
        <f t="shared" si="112"/>
        <v>79.988732963995631</v>
      </c>
      <c r="AK118" s="67">
        <f t="shared" si="112"/>
        <v>82.237818645890897</v>
      </c>
      <c r="AL118" s="67">
        <f t="shared" si="112"/>
        <v>107.0847518582154</v>
      </c>
      <c r="AM118" s="67">
        <f t="shared" si="112"/>
        <v>74.441946691178558</v>
      </c>
      <c r="AN118" s="68">
        <f t="shared" si="112"/>
        <v>54.59575399397864</v>
      </c>
      <c r="AO118" s="164"/>
      <c r="AP118" s="164"/>
      <c r="AQ118" s="165"/>
      <c r="AR118" s="165"/>
      <c r="AS118" s="165"/>
      <c r="AT118" s="165"/>
      <c r="AU118" s="26"/>
      <c r="AV118" s="26"/>
      <c r="AW118" s="26"/>
      <c r="AX118" s="26"/>
      <c r="AY118" s="26"/>
      <c r="AZ118" s="16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D118" s="167"/>
    </row>
    <row r="119" spans="1:82" s="1" customFormat="1" x14ac:dyDescent="0.3">
      <c r="A119" s="29" t="s">
        <v>34</v>
      </c>
      <c r="B119" s="66"/>
      <c r="C119" s="79"/>
      <c r="D119" s="79"/>
      <c r="E119" s="79"/>
      <c r="F119" s="163">
        <v>262.20534013191644</v>
      </c>
      <c r="G119" s="163">
        <v>272.87043591908434</v>
      </c>
      <c r="H119" s="163">
        <v>159.65397048189448</v>
      </c>
      <c r="I119" s="163">
        <v>302.81100799604138</v>
      </c>
      <c r="J119" s="163">
        <v>450.00461966552842</v>
      </c>
      <c r="K119" s="163"/>
      <c r="L119" s="68">
        <f t="shared" ref="L119:L122" si="113">L126/L112</f>
        <v>181.2332568800868</v>
      </c>
      <c r="M119" s="163"/>
      <c r="N119" s="163"/>
      <c r="O119" s="163"/>
      <c r="P119" s="163"/>
      <c r="Q119" s="163">
        <v>295.01519338177479</v>
      </c>
      <c r="R119" s="163">
        <v>280.81007554209077</v>
      </c>
      <c r="S119" s="163">
        <v>238.27886079390518</v>
      </c>
      <c r="T119" s="163">
        <v>236.5438666080407</v>
      </c>
      <c r="U119" s="163">
        <v>283.13107401010546</v>
      </c>
      <c r="V119" s="163">
        <v>331.8038622973973</v>
      </c>
      <c r="W119" s="163">
        <v>245.80426018565075</v>
      </c>
      <c r="X119" s="163">
        <v>206.19203123331343</v>
      </c>
      <c r="Y119" s="163">
        <v>-431.17040793337753</v>
      </c>
      <c r="Z119" s="163">
        <v>186.28786145303175</v>
      </c>
      <c r="AA119" s="163">
        <v>138.60872918945748</v>
      </c>
      <c r="AB119" s="163">
        <v>225.31604634257636</v>
      </c>
      <c r="AC119" s="163">
        <v>250.30568804521056</v>
      </c>
      <c r="AD119" s="163">
        <v>271.35662770244153</v>
      </c>
      <c r="AE119" s="163">
        <v>317.06586599078139</v>
      </c>
      <c r="AF119" s="163">
        <v>342.50042016273494</v>
      </c>
      <c r="AG119" s="69">
        <f t="shared" si="112"/>
        <v>545.25274546939102</v>
      </c>
      <c r="AH119" s="67">
        <f t="shared" si="112"/>
        <v>439.57506480406551</v>
      </c>
      <c r="AI119" s="67">
        <f t="shared" si="112"/>
        <v>432.74543402355295</v>
      </c>
      <c r="AJ119" s="67">
        <f t="shared" si="112"/>
        <v>379.9079763308448</v>
      </c>
      <c r="AK119" s="67">
        <f t="shared" si="112"/>
        <v>83.939043414984795</v>
      </c>
      <c r="AL119" s="67">
        <f t="shared" si="112"/>
        <v>247.98186453115844</v>
      </c>
      <c r="AM119" s="67">
        <f t="shared" si="112"/>
        <v>125.69294264745507</v>
      </c>
      <c r="AN119" s="68">
        <f t="shared" si="112"/>
        <v>201.19780579200128</v>
      </c>
      <c r="AO119" s="164"/>
      <c r="AP119" s="164"/>
      <c r="AQ119" s="165"/>
      <c r="AR119" s="165"/>
      <c r="AS119" s="165"/>
      <c r="AT119" s="165"/>
      <c r="AU119" s="26"/>
      <c r="AV119" s="26"/>
      <c r="AW119" s="26"/>
      <c r="AX119" s="26"/>
      <c r="AY119" s="26"/>
      <c r="AZ119" s="16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D119" s="167"/>
    </row>
    <row r="120" spans="1:82" s="1" customFormat="1" x14ac:dyDescent="0.3">
      <c r="A120" s="29" t="s">
        <v>35</v>
      </c>
      <c r="B120" s="66"/>
      <c r="C120" s="79"/>
      <c r="D120" s="79"/>
      <c r="E120" s="79"/>
      <c r="F120" s="163">
        <v>91.390010357560953</v>
      </c>
      <c r="G120" s="163">
        <v>118.28318044851736</v>
      </c>
      <c r="H120" s="163">
        <v>216.9941683832389</v>
      </c>
      <c r="I120" s="163">
        <v>427.02301049654375</v>
      </c>
      <c r="J120" s="163">
        <v>245.19738459604923</v>
      </c>
      <c r="K120" s="163"/>
      <c r="L120" s="68">
        <f t="shared" si="113"/>
        <v>54.965432189797959</v>
      </c>
      <c r="M120" s="163"/>
      <c r="N120" s="163"/>
      <c r="O120" s="163"/>
      <c r="P120" s="163"/>
      <c r="Q120" s="163">
        <v>70.791436069026787</v>
      </c>
      <c r="R120" s="163">
        <v>101.33318358760553</v>
      </c>
      <c r="S120" s="163">
        <v>88.838637779216214</v>
      </c>
      <c r="T120" s="163">
        <v>101.44872354013749</v>
      </c>
      <c r="U120" s="163">
        <v>128.92440092916254</v>
      </c>
      <c r="V120" s="163">
        <v>173.80680148087723</v>
      </c>
      <c r="W120" s="163">
        <v>92.221380380708013</v>
      </c>
      <c r="X120" s="163">
        <v>77.59557493421255</v>
      </c>
      <c r="Y120" s="163">
        <v>162.9456433458279</v>
      </c>
      <c r="Z120" s="163">
        <v>260.94516069624365</v>
      </c>
      <c r="AA120" s="163">
        <v>225.56811830805424</v>
      </c>
      <c r="AB120" s="163">
        <v>207.01945249065309</v>
      </c>
      <c r="AC120" s="163">
        <v>416.62201698484819</v>
      </c>
      <c r="AD120" s="163">
        <v>474.69528962449175</v>
      </c>
      <c r="AE120" s="163">
        <v>495.30196865499278</v>
      </c>
      <c r="AF120" s="163">
        <v>300.57791096431822</v>
      </c>
      <c r="AG120" s="69">
        <f t="shared" si="112"/>
        <v>317.80988082286103</v>
      </c>
      <c r="AH120" s="67">
        <f t="shared" si="112"/>
        <v>281.44084345635747</v>
      </c>
      <c r="AI120" s="67">
        <f t="shared" si="112"/>
        <v>251.12752794549749</v>
      </c>
      <c r="AJ120" s="67">
        <f t="shared" si="112"/>
        <v>137.07242761259977</v>
      </c>
      <c r="AK120" s="67">
        <f t="shared" si="112"/>
        <v>100.58584382017865</v>
      </c>
      <c r="AL120" s="67">
        <f t="shared" si="112"/>
        <v>17.910289004833189</v>
      </c>
      <c r="AM120" s="67">
        <f t="shared" si="112"/>
        <v>83.232955587346495</v>
      </c>
      <c r="AN120" s="68">
        <f t="shared" si="112"/>
        <v>11.476036136338983</v>
      </c>
      <c r="AO120" s="164"/>
      <c r="AP120" s="164"/>
      <c r="AQ120" s="165"/>
      <c r="AR120" s="165"/>
      <c r="AS120" s="165"/>
      <c r="AT120" s="165"/>
      <c r="AU120" s="26"/>
      <c r="AV120" s="26"/>
      <c r="AW120" s="26"/>
      <c r="AX120" s="26"/>
      <c r="AY120" s="26"/>
      <c r="AZ120" s="16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D120" s="167"/>
    </row>
    <row r="121" spans="1:82" s="1" customFormat="1" x14ac:dyDescent="0.3">
      <c r="A121" s="29" t="s">
        <v>36</v>
      </c>
      <c r="B121" s="66"/>
      <c r="C121" s="79"/>
      <c r="D121" s="79"/>
      <c r="E121" s="79"/>
      <c r="F121" s="163">
        <v>360.29968677801565</v>
      </c>
      <c r="G121" s="163">
        <v>305.02933599444384</v>
      </c>
      <c r="H121" s="163">
        <v>317.61757901091732</v>
      </c>
      <c r="I121" s="163">
        <v>308.48396042377823</v>
      </c>
      <c r="J121" s="163">
        <v>294.2992608372117</v>
      </c>
      <c r="K121" s="163"/>
      <c r="L121" s="68">
        <f t="shared" si="113"/>
        <v>335.96392763013273</v>
      </c>
      <c r="M121" s="163"/>
      <c r="N121" s="163"/>
      <c r="O121" s="163"/>
      <c r="P121" s="163"/>
      <c r="Q121" s="163">
        <v>593.80935301133979</v>
      </c>
      <c r="R121" s="163">
        <v>299.66924701812121</v>
      </c>
      <c r="S121" s="163">
        <v>302.37360992084382</v>
      </c>
      <c r="T121" s="163">
        <v>292.86097070515831</v>
      </c>
      <c r="U121" s="163">
        <v>257.49192214962926</v>
      </c>
      <c r="V121" s="163">
        <v>293.49638478731976</v>
      </c>
      <c r="W121" s="163">
        <v>375.71958184387222</v>
      </c>
      <c r="X121" s="163">
        <v>297.93696177765315</v>
      </c>
      <c r="Y121" s="163">
        <v>313.43010359058206</v>
      </c>
      <c r="Z121" s="163">
        <v>329.1950608064912</v>
      </c>
      <c r="AA121" s="163">
        <v>318.71875392670034</v>
      </c>
      <c r="AB121" s="163">
        <v>307.15679323979606</v>
      </c>
      <c r="AC121" s="163">
        <v>320.63154921938127</v>
      </c>
      <c r="AD121" s="163">
        <v>224.41212466601277</v>
      </c>
      <c r="AE121" s="163">
        <v>423.21324302515302</v>
      </c>
      <c r="AF121" s="163">
        <v>319.76928686888988</v>
      </c>
      <c r="AG121" s="69">
        <f t="shared" si="112"/>
        <v>297.45809410942826</v>
      </c>
      <c r="AH121" s="67">
        <f t="shared" si="112"/>
        <v>337.54220023288798</v>
      </c>
      <c r="AI121" s="67">
        <f t="shared" si="112"/>
        <v>277.36858658197696</v>
      </c>
      <c r="AJ121" s="67">
        <f t="shared" si="112"/>
        <v>270.26955350651662</v>
      </c>
      <c r="AK121" s="67">
        <f t="shared" si="112"/>
        <v>316.68900321350139</v>
      </c>
      <c r="AL121" s="67">
        <f t="shared" si="112"/>
        <v>342.43822780488381</v>
      </c>
      <c r="AM121" s="67">
        <f t="shared" si="112"/>
        <v>339.89353693459071</v>
      </c>
      <c r="AN121" s="68">
        <f t="shared" si="112"/>
        <v>344.0972371035117</v>
      </c>
      <c r="AO121" s="164"/>
      <c r="AP121" s="164"/>
      <c r="AQ121" s="165"/>
      <c r="AR121" s="165"/>
      <c r="AS121" s="165"/>
      <c r="AT121" s="165"/>
      <c r="AU121" s="26"/>
      <c r="AV121" s="26"/>
      <c r="AW121" s="26"/>
      <c r="AX121" s="26"/>
      <c r="AY121" s="26"/>
      <c r="AZ121" s="16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D121" s="167"/>
    </row>
    <row r="122" spans="1:82" s="1" customFormat="1" x14ac:dyDescent="0.3">
      <c r="A122" s="29" t="s">
        <v>37</v>
      </c>
      <c r="B122" s="66"/>
      <c r="C122" s="79"/>
      <c r="D122" s="79"/>
      <c r="E122" s="79"/>
      <c r="F122" s="163">
        <v>113.86912328672435</v>
      </c>
      <c r="G122" s="163">
        <v>153.8553181303688</v>
      </c>
      <c r="H122" s="163">
        <v>153.81191207783027</v>
      </c>
      <c r="I122" s="163">
        <v>160.68968330213676</v>
      </c>
      <c r="J122" s="163">
        <v>163.57536454403035</v>
      </c>
      <c r="K122" s="163"/>
      <c r="L122" s="68">
        <f t="shared" si="113"/>
        <v>137.51751119548027</v>
      </c>
      <c r="M122" s="163"/>
      <c r="N122" s="163"/>
      <c r="O122" s="163"/>
      <c r="P122" s="163"/>
      <c r="Q122" s="163">
        <v>129.75215327627021</v>
      </c>
      <c r="R122" s="163">
        <v>112.48956680200052</v>
      </c>
      <c r="S122" s="163">
        <v>83.069880319427355</v>
      </c>
      <c r="T122" s="163">
        <v>131.62673910947493</v>
      </c>
      <c r="U122" s="163">
        <v>166.14112109587711</v>
      </c>
      <c r="V122" s="163">
        <v>143.92065866009023</v>
      </c>
      <c r="W122" s="163">
        <v>148.44900095045986</v>
      </c>
      <c r="X122" s="163">
        <v>158.84480618837244</v>
      </c>
      <c r="Y122" s="163">
        <v>160.07888410986746</v>
      </c>
      <c r="Z122" s="163">
        <v>168.30155500754779</v>
      </c>
      <c r="AA122" s="163">
        <v>152.27382472711679</v>
      </c>
      <c r="AB122" s="163">
        <v>135.04339648360499</v>
      </c>
      <c r="AC122" s="163">
        <v>137.61828620483939</v>
      </c>
      <c r="AD122" s="163">
        <v>176.07005687984076</v>
      </c>
      <c r="AE122" s="163">
        <v>168.92704257229167</v>
      </c>
      <c r="AF122" s="163">
        <v>160.36333879534888</v>
      </c>
      <c r="AG122" s="69">
        <f t="shared" si="112"/>
        <v>160.77903111654868</v>
      </c>
      <c r="AH122" s="67">
        <f t="shared" si="112"/>
        <v>158.46653702700999</v>
      </c>
      <c r="AI122" s="67">
        <f t="shared" si="112"/>
        <v>142.65249851814966</v>
      </c>
      <c r="AJ122" s="67">
        <f t="shared" si="112"/>
        <v>192.52653630839123</v>
      </c>
      <c r="AK122" s="67">
        <f t="shared" si="112"/>
        <v>193.87373420850292</v>
      </c>
      <c r="AL122" s="67">
        <f t="shared" si="112"/>
        <v>155.60510896106135</v>
      </c>
      <c r="AM122" s="67">
        <f t="shared" si="112"/>
        <v>106.37282520247295</v>
      </c>
      <c r="AN122" s="68">
        <f t="shared" si="112"/>
        <v>106.80753335764743</v>
      </c>
      <c r="AO122" s="164"/>
      <c r="AP122" s="164"/>
      <c r="AQ122" s="165"/>
      <c r="AR122" s="165"/>
      <c r="AS122" s="165"/>
      <c r="AT122" s="165"/>
      <c r="AU122" s="26"/>
      <c r="AV122" s="26"/>
      <c r="AW122" s="26"/>
      <c r="AX122" s="26"/>
      <c r="AY122" s="26"/>
      <c r="AZ122" s="16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D122" s="167"/>
    </row>
    <row r="123" spans="1:82" s="1" customFormat="1" x14ac:dyDescent="0.3">
      <c r="A123" s="131"/>
      <c r="B123" s="121"/>
      <c r="C123" s="162"/>
      <c r="D123" s="162"/>
      <c r="E123" s="162"/>
      <c r="F123" s="122">
        <f>F117-F22</f>
        <v>2.6281895159030455E-3</v>
      </c>
      <c r="G123" s="122">
        <f t="shared" ref="G123:J123" si="114">G117-G22</f>
        <v>2.26834475540727E-5</v>
      </c>
      <c r="H123" s="122">
        <f t="shared" si="114"/>
        <v>1.1913448969380624E-4</v>
      </c>
      <c r="I123" s="122">
        <f t="shared" si="114"/>
        <v>-6.4051919537178037E-6</v>
      </c>
      <c r="J123" s="162">
        <f t="shared" si="114"/>
        <v>-3.6492167510004947E-8</v>
      </c>
      <c r="K123" s="162"/>
      <c r="L123" s="109">
        <f t="shared" ref="L123" si="115">L117-L22</f>
        <v>0</v>
      </c>
      <c r="M123" s="162"/>
      <c r="N123" s="162"/>
      <c r="O123" s="162"/>
      <c r="P123" s="162"/>
      <c r="Q123" s="162">
        <f>Q117-Q22</f>
        <v>8.5632687638792504E-4</v>
      </c>
      <c r="R123" s="162">
        <f t="shared" ref="R123:AI123" si="116">R117-R22</f>
        <v>1.0481565481654798E-3</v>
      </c>
      <c r="S123" s="162">
        <f t="shared" si="116"/>
        <v>6.7678115059663924E-3</v>
      </c>
      <c r="T123" s="162">
        <f t="shared" si="116"/>
        <v>1.5907110828692339E-3</v>
      </c>
      <c r="U123" s="162">
        <f t="shared" si="116"/>
        <v>-2.0882317969039832E-5</v>
      </c>
      <c r="V123" s="162">
        <f t="shared" si="116"/>
        <v>5.8556391564934529E-5</v>
      </c>
      <c r="W123" s="162">
        <f t="shared" si="116"/>
        <v>-6.1480987724849001E-5</v>
      </c>
      <c r="X123" s="162">
        <f t="shared" si="116"/>
        <v>1.0545670235728721E-4</v>
      </c>
      <c r="Y123" s="162">
        <f t="shared" si="116"/>
        <v>2.6729599909458557E-5</v>
      </c>
      <c r="Z123" s="162">
        <f t="shared" si="116"/>
        <v>4.0485250646327131E-4</v>
      </c>
      <c r="AA123" s="162">
        <f t="shared" si="116"/>
        <v>-3.0755651351910274E-5</v>
      </c>
      <c r="AB123" s="162">
        <f t="shared" si="116"/>
        <v>5.5060714814203493E-5</v>
      </c>
      <c r="AC123" s="162">
        <f t="shared" si="116"/>
        <v>1.5758998510762012E-4</v>
      </c>
      <c r="AD123" s="162">
        <f t="shared" si="116"/>
        <v>-1.4483104905593791E-4</v>
      </c>
      <c r="AE123" s="162">
        <f t="shared" si="116"/>
        <v>1.091190998181446E-5</v>
      </c>
      <c r="AF123" s="162">
        <f t="shared" si="116"/>
        <v>-4.6510511737096749E-5</v>
      </c>
      <c r="AG123" s="121">
        <f t="shared" si="116"/>
        <v>1.5051689786105271E-5</v>
      </c>
      <c r="AH123" s="122">
        <f t="shared" si="116"/>
        <v>9.3395118483385886E-6</v>
      </c>
      <c r="AI123" s="122">
        <f t="shared" si="116"/>
        <v>-2.1520723606727188E-5</v>
      </c>
      <c r="AJ123" s="122">
        <f>AJ117-AJ22</f>
        <v>-1.4435003947710356E-7</v>
      </c>
      <c r="AK123" s="122">
        <f t="shared" ref="AK123" si="117">AK117-AK22</f>
        <v>0</v>
      </c>
      <c r="AL123" s="122">
        <f>AL117-AL22</f>
        <v>0</v>
      </c>
      <c r="AM123" s="122">
        <f>AM117-AM22</f>
        <v>0</v>
      </c>
      <c r="AN123" s="109">
        <f>AN117-AN22</f>
        <v>-5.3738291683202988E-6</v>
      </c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93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D123" s="54"/>
    </row>
    <row r="124" spans="1:82" s="1" customFormat="1" x14ac:dyDescent="0.3">
      <c r="A124" s="24" t="str">
        <f>A28</f>
        <v>IVL Core EBITDA (ล้านเหรียญ)</v>
      </c>
      <c r="B124" s="66"/>
      <c r="C124" s="79"/>
      <c r="D124" s="79"/>
      <c r="E124" s="79"/>
      <c r="F124" s="163">
        <f>SUM(F125:F130)</f>
        <v>568.29906605152269</v>
      </c>
      <c r="G124" s="163">
        <f t="shared" ref="G124:I124" si="118">SUM(G125:G130)</f>
        <v>640.42156766553444</v>
      </c>
      <c r="H124" s="163">
        <f t="shared" si="118"/>
        <v>775.45872294461094</v>
      </c>
      <c r="I124" s="163">
        <f t="shared" si="118"/>
        <v>1004.2450267286727</v>
      </c>
      <c r="J124" s="163">
        <f>SUM(J125:J130)</f>
        <v>1441.4048150543263</v>
      </c>
      <c r="K124" s="163"/>
      <c r="L124" s="19">
        <f>L28</f>
        <v>1146.8000054353004</v>
      </c>
      <c r="M124" s="163"/>
      <c r="N124" s="163"/>
      <c r="O124" s="163"/>
      <c r="P124" s="163"/>
      <c r="Q124" s="163">
        <v>139.73802306331828</v>
      </c>
      <c r="R124" s="163">
        <v>153.0035382750105</v>
      </c>
      <c r="S124" s="163">
        <v>135.72376434902691</v>
      </c>
      <c r="T124" s="163">
        <v>139.83374036416703</v>
      </c>
      <c r="U124" s="163">
        <v>145.83522432476857</v>
      </c>
      <c r="V124" s="163">
        <v>187.12785005619477</v>
      </c>
      <c r="W124" s="163">
        <v>167.22488438478138</v>
      </c>
      <c r="X124" s="163">
        <v>140.23359889978983</v>
      </c>
      <c r="Y124" s="163">
        <v>134.76864853719388</v>
      </c>
      <c r="Z124" s="163">
        <v>219.09611524629562</v>
      </c>
      <c r="AA124" s="163">
        <v>216.67176954388026</v>
      </c>
      <c r="AB124" s="163">
        <v>204.9221896272422</v>
      </c>
      <c r="AC124" s="163">
        <v>218.80704775114413</v>
      </c>
      <c r="AD124" s="163">
        <v>238.50720977233269</v>
      </c>
      <c r="AE124" s="163">
        <v>291.24961357616814</v>
      </c>
      <c r="AF124" s="163">
        <v>255.68115562902767</v>
      </c>
      <c r="AG124" s="69">
        <v>326.22330200507838</v>
      </c>
      <c r="AH124" s="67">
        <v>388.43677665222054</v>
      </c>
      <c r="AI124" s="67">
        <v>408.94244801834071</v>
      </c>
      <c r="AJ124" s="67">
        <v>317.80228837868651</v>
      </c>
      <c r="AK124" s="67">
        <v>303.6978823687474</v>
      </c>
      <c r="AL124" s="67">
        <f>AL28</f>
        <v>361.40677020253531</v>
      </c>
      <c r="AM124" s="67">
        <v>281.09380402098111</v>
      </c>
      <c r="AN124" s="68">
        <f>L124-(AK124+AL124+AM124)</f>
        <v>200.60154884303654</v>
      </c>
      <c r="AO124" s="154"/>
      <c r="AP124" s="154"/>
      <c r="AQ124" s="26"/>
      <c r="AR124" s="168"/>
      <c r="AS124" s="168"/>
      <c r="AT124" s="168"/>
      <c r="AU124" s="26"/>
      <c r="AV124" s="26"/>
      <c r="AW124" s="26"/>
      <c r="AX124" s="26"/>
      <c r="AY124" s="26"/>
      <c r="AZ124" s="169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D124" s="170"/>
    </row>
    <row r="125" spans="1:82" s="1" customFormat="1" x14ac:dyDescent="0.3">
      <c r="A125" s="29" t="s">
        <v>33</v>
      </c>
      <c r="B125" s="66"/>
      <c r="C125" s="79"/>
      <c r="D125" s="79"/>
      <c r="E125" s="79"/>
      <c r="F125" s="163">
        <v>256.10232138037674</v>
      </c>
      <c r="G125" s="163">
        <v>274.49130559826688</v>
      </c>
      <c r="H125" s="163">
        <v>384.40045705043144</v>
      </c>
      <c r="I125" s="163">
        <v>414.43257584586803</v>
      </c>
      <c r="J125" s="163">
        <v>791.25932461139712</v>
      </c>
      <c r="K125" s="163"/>
      <c r="L125" s="171">
        <v>754.02697305483707</v>
      </c>
      <c r="M125" s="163"/>
      <c r="N125" s="163"/>
      <c r="O125" s="163"/>
      <c r="P125" s="163"/>
      <c r="Q125" s="163">
        <v>57.263342519423148</v>
      </c>
      <c r="R125" s="163">
        <v>72.763313501370035</v>
      </c>
      <c r="S125" s="163">
        <v>65.470908750603755</v>
      </c>
      <c r="T125" s="163">
        <v>61.062274406501643</v>
      </c>
      <c r="U125" s="163">
        <v>55.733637891385712</v>
      </c>
      <c r="V125" s="163">
        <v>73.876607829265595</v>
      </c>
      <c r="W125" s="163">
        <v>82.251350659978655</v>
      </c>
      <c r="X125" s="163">
        <v>62.629258584894956</v>
      </c>
      <c r="Y125" s="163">
        <v>73.346056733681493</v>
      </c>
      <c r="Z125" s="163">
        <v>108.1616830724241</v>
      </c>
      <c r="AA125" s="163">
        <v>111.55595461060668</v>
      </c>
      <c r="AB125" s="163">
        <v>91.336986176325894</v>
      </c>
      <c r="AC125" s="163">
        <v>90.325191414079768</v>
      </c>
      <c r="AD125" s="163">
        <v>95.927999367064587</v>
      </c>
      <c r="AE125" s="163">
        <v>114.53996362947511</v>
      </c>
      <c r="AF125" s="163">
        <v>113.63988181447385</v>
      </c>
      <c r="AG125" s="69">
        <v>141.677072929177</v>
      </c>
      <c r="AH125" s="67">
        <v>222.25367198897692</v>
      </c>
      <c r="AI125" s="67">
        <v>256.12137974294541</v>
      </c>
      <c r="AJ125" s="67">
        <v>171.1927419219688</v>
      </c>
      <c r="AK125" s="67">
        <v>191.89277831100634</v>
      </c>
      <c r="AL125" s="67">
        <v>262.42868040805774</v>
      </c>
      <c r="AM125" s="67">
        <v>186.13414635936084</v>
      </c>
      <c r="AN125" s="172">
        <f t="shared" ref="AN125:AN129" si="119">L125-(AK125+AL125+AM125)</f>
        <v>113.57136797641215</v>
      </c>
      <c r="AO125" s="154"/>
      <c r="AP125" s="154"/>
      <c r="AQ125" s="168"/>
      <c r="AR125" s="168"/>
      <c r="AS125" s="168"/>
      <c r="AT125" s="168"/>
      <c r="AU125" s="26"/>
      <c r="AV125" s="26"/>
      <c r="AW125" s="26"/>
      <c r="AX125" s="26"/>
      <c r="AY125" s="26"/>
      <c r="AZ125" s="169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D125" s="170"/>
    </row>
    <row r="126" spans="1:82" s="1" customFormat="1" x14ac:dyDescent="0.3">
      <c r="A126" s="29" t="s">
        <v>34</v>
      </c>
      <c r="B126" s="66"/>
      <c r="C126" s="79"/>
      <c r="D126" s="79"/>
      <c r="E126" s="79"/>
      <c r="F126" s="163">
        <v>147.15237692783592</v>
      </c>
      <c r="G126" s="163">
        <v>130.32596078748114</v>
      </c>
      <c r="H126" s="163">
        <v>65.108701235101975</v>
      </c>
      <c r="I126" s="163">
        <v>144.84556075440855</v>
      </c>
      <c r="J126" s="163">
        <v>231.85201335224656</v>
      </c>
      <c r="K126" s="163"/>
      <c r="L126" s="19">
        <v>74.734633634771782</v>
      </c>
      <c r="M126" s="163"/>
      <c r="N126" s="163"/>
      <c r="O126" s="163"/>
      <c r="P126" s="163"/>
      <c r="Q126" s="163">
        <v>41.709894123588832</v>
      </c>
      <c r="R126" s="163">
        <v>37.323800988158105</v>
      </c>
      <c r="S126" s="163">
        <v>34.478555613969164</v>
      </c>
      <c r="T126" s="163">
        <v>33.640126202119838</v>
      </c>
      <c r="U126" s="163">
        <v>39.309754638847338</v>
      </c>
      <c r="V126" s="163">
        <v>45.82305425969377</v>
      </c>
      <c r="W126" s="163">
        <v>23.684410372963502</v>
      </c>
      <c r="X126" s="163">
        <v>21.508741515976535</v>
      </c>
      <c r="Y126" s="163">
        <v>-6.6489495083725831</v>
      </c>
      <c r="Z126" s="163">
        <v>21.211045143430393</v>
      </c>
      <c r="AA126" s="163">
        <v>19.519394096757406</v>
      </c>
      <c r="AB126" s="163">
        <v>31.027211503286757</v>
      </c>
      <c r="AC126" s="163">
        <v>28.361656925481764</v>
      </c>
      <c r="AD126" s="163">
        <v>18.719897867032604</v>
      </c>
      <c r="AE126" s="163">
        <v>45.258099023842512</v>
      </c>
      <c r="AF126" s="163">
        <v>52.505906938051673</v>
      </c>
      <c r="AG126" s="69">
        <v>72.852467943142813</v>
      </c>
      <c r="AH126" s="67">
        <v>56.729531428859985</v>
      </c>
      <c r="AI126" s="67">
        <v>51.784844549775379</v>
      </c>
      <c r="AJ126" s="67">
        <v>50.485169430468396</v>
      </c>
      <c r="AK126" s="67">
        <v>2.5301056821549719</v>
      </c>
      <c r="AL126" s="67">
        <v>25.592632714679073</v>
      </c>
      <c r="AM126" s="67">
        <v>15.85888752477598</v>
      </c>
      <c r="AN126" s="68">
        <f t="shared" si="119"/>
        <v>30.753007713161757</v>
      </c>
      <c r="AO126" s="154"/>
      <c r="AP126" s="154"/>
      <c r="AQ126" s="168"/>
      <c r="AR126" s="168"/>
      <c r="AS126" s="168"/>
      <c r="AT126" s="168"/>
      <c r="AU126" s="26"/>
      <c r="AV126" s="26"/>
      <c r="AW126" s="26"/>
      <c r="AX126" s="26"/>
      <c r="AY126" s="26"/>
      <c r="AZ126" s="169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D126" s="170"/>
    </row>
    <row r="127" spans="1:82" s="1" customFormat="1" x14ac:dyDescent="0.3">
      <c r="A127" s="29" t="s">
        <v>35</v>
      </c>
      <c r="B127" s="66"/>
      <c r="C127" s="79"/>
      <c r="D127" s="79"/>
      <c r="E127" s="79"/>
      <c r="F127" s="163">
        <v>38.701823673777888</v>
      </c>
      <c r="G127" s="163">
        <v>44.469995254562008</v>
      </c>
      <c r="H127" s="163">
        <v>108.03667201602629</v>
      </c>
      <c r="I127" s="163">
        <v>228.98878480775079</v>
      </c>
      <c r="J127" s="67">
        <v>158.3382774989025</v>
      </c>
      <c r="K127" s="67"/>
      <c r="L127" s="19">
        <v>40.430263148372205</v>
      </c>
      <c r="M127" s="163"/>
      <c r="N127" s="163"/>
      <c r="O127" s="163"/>
      <c r="P127" s="163"/>
      <c r="Q127" s="163">
        <v>7.1949213723905423</v>
      </c>
      <c r="R127" s="163">
        <v>11.41699608313133</v>
      </c>
      <c r="S127" s="163">
        <v>11.191684859915547</v>
      </c>
      <c r="T127" s="163">
        <v>8.4404083064684201</v>
      </c>
      <c r="U127" s="163">
        <v>11.885621649917269</v>
      </c>
      <c r="V127" s="163">
        <v>16.498437171384392</v>
      </c>
      <c r="W127" s="163">
        <v>9.0306209752203799</v>
      </c>
      <c r="X127" s="163">
        <v>7.0553154580399644</v>
      </c>
      <c r="Y127" s="163">
        <v>16.206257908295978</v>
      </c>
      <c r="Z127" s="163">
        <v>34.142624991254081</v>
      </c>
      <c r="AA127" s="163">
        <v>27.896260956756635</v>
      </c>
      <c r="AB127" s="163">
        <v>29.791528269720615</v>
      </c>
      <c r="AC127" s="163">
        <v>54.137112807437305</v>
      </c>
      <c r="AD127" s="163">
        <v>64.464929457931703</v>
      </c>
      <c r="AE127" s="163">
        <v>73.970106605962556</v>
      </c>
      <c r="AF127" s="163">
        <v>36.416635936419233</v>
      </c>
      <c r="AG127" s="69">
        <v>48.231147900996341</v>
      </c>
      <c r="AH127" s="67">
        <v>43.9075812768655</v>
      </c>
      <c r="AI127" s="67">
        <v>43.783514749477902</v>
      </c>
      <c r="AJ127" s="67">
        <v>22.430491599891795</v>
      </c>
      <c r="AK127" s="67">
        <v>19.441377093383245</v>
      </c>
      <c r="AL127" s="67">
        <v>2.8027857348989311</v>
      </c>
      <c r="AM127" s="67">
        <v>15.959238995473527</v>
      </c>
      <c r="AN127" s="68">
        <f t="shared" si="119"/>
        <v>2.2268613246165003</v>
      </c>
      <c r="AO127" s="154"/>
      <c r="AP127" s="154"/>
      <c r="AQ127" s="168"/>
      <c r="AR127" s="168"/>
      <c r="AS127" s="168"/>
      <c r="AT127" s="168"/>
      <c r="AU127" s="26"/>
      <c r="AV127" s="26"/>
      <c r="AW127" s="26"/>
      <c r="AX127" s="26"/>
      <c r="AY127" s="26"/>
      <c r="AZ127" s="169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D127" s="170"/>
    </row>
    <row r="128" spans="1:82" s="1" customFormat="1" x14ac:dyDescent="0.3">
      <c r="A128" s="29" t="s">
        <v>36</v>
      </c>
      <c r="B128" s="66"/>
      <c r="C128" s="79"/>
      <c r="D128" s="79"/>
      <c r="E128" s="79"/>
      <c r="F128" s="163">
        <v>26.408619519999995</v>
      </c>
      <c r="G128" s="163">
        <v>24.194469387075294</v>
      </c>
      <c r="H128" s="163">
        <v>28.86399615221616</v>
      </c>
      <c r="I128" s="163">
        <v>36.941646602164624</v>
      </c>
      <c r="J128" s="67">
        <v>47.663313660301952</v>
      </c>
      <c r="K128" s="67"/>
      <c r="L128" s="19">
        <v>71.486852217800148</v>
      </c>
      <c r="M128" s="163"/>
      <c r="N128" s="163"/>
      <c r="O128" s="163"/>
      <c r="P128" s="163"/>
      <c r="Q128" s="163">
        <v>9.1353709200000051</v>
      </c>
      <c r="R128" s="163">
        <v>6.3456191699999946</v>
      </c>
      <c r="S128" s="163">
        <v>5.3700887900000041</v>
      </c>
      <c r="T128" s="163">
        <v>5.557540639999992</v>
      </c>
      <c r="U128" s="163">
        <v>5.0383753397324531</v>
      </c>
      <c r="V128" s="163">
        <v>6.39050810337136</v>
      </c>
      <c r="W128" s="163">
        <v>7.0071288722342118</v>
      </c>
      <c r="X128" s="163">
        <v>5.7584570717372729</v>
      </c>
      <c r="Y128" s="163">
        <v>6.2282667517805699</v>
      </c>
      <c r="Z128" s="163">
        <v>8.2815403930052511</v>
      </c>
      <c r="AA128" s="163">
        <v>7.4860310331674063</v>
      </c>
      <c r="AB128" s="163">
        <v>6.8681579742629335</v>
      </c>
      <c r="AC128" s="163">
        <v>7.8563771290939739</v>
      </c>
      <c r="AD128" s="163">
        <v>8.9886997431169622</v>
      </c>
      <c r="AE128" s="163">
        <v>10.010859569718184</v>
      </c>
      <c r="AF128" s="163">
        <v>10.085710160235505</v>
      </c>
      <c r="AG128" s="69">
        <v>10.649686406083703</v>
      </c>
      <c r="AH128" s="67">
        <v>13.258480124578597</v>
      </c>
      <c r="AI128" s="67">
        <v>10.779418492455914</v>
      </c>
      <c r="AJ128" s="67">
        <v>12.975728637183741</v>
      </c>
      <c r="AK128" s="67">
        <v>16.440007455705214</v>
      </c>
      <c r="AL128" s="67">
        <v>18.939691667787056</v>
      </c>
      <c r="AM128" s="67">
        <v>17.468004731076888</v>
      </c>
      <c r="AN128" s="68">
        <f t="shared" si="119"/>
        <v>18.639148363230987</v>
      </c>
      <c r="AO128" s="154"/>
      <c r="AP128" s="154"/>
      <c r="AQ128" s="168"/>
      <c r="AR128" s="168"/>
      <c r="AS128" s="168"/>
      <c r="AT128" s="168"/>
      <c r="AU128" s="26"/>
      <c r="AV128" s="26"/>
      <c r="AW128" s="26"/>
      <c r="AX128" s="26"/>
      <c r="AY128" s="26"/>
      <c r="AZ128" s="169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D128" s="170"/>
    </row>
    <row r="129" spans="1:82" s="1" customFormat="1" x14ac:dyDescent="0.3">
      <c r="A129" s="29" t="s">
        <v>37</v>
      </c>
      <c r="B129" s="66"/>
      <c r="C129" s="79"/>
      <c r="D129" s="79"/>
      <c r="E129" s="79"/>
      <c r="F129" s="163">
        <v>106.11113766953206</v>
      </c>
      <c r="G129" s="163">
        <v>165.53160548728249</v>
      </c>
      <c r="H129" s="163">
        <v>176.23446860906452</v>
      </c>
      <c r="I129" s="163">
        <v>180.75451847093157</v>
      </c>
      <c r="J129" s="67">
        <v>211.34695464767543</v>
      </c>
      <c r="K129" s="67"/>
      <c r="L129" s="19">
        <v>221.97077801906227</v>
      </c>
      <c r="M129" s="163"/>
      <c r="N129" s="163"/>
      <c r="O129" s="163"/>
      <c r="P129" s="163"/>
      <c r="Q129" s="163">
        <v>25.707386837915806</v>
      </c>
      <c r="R129" s="163">
        <v>27.073509732350907</v>
      </c>
      <c r="S129" s="163">
        <v>19.794012364538418</v>
      </c>
      <c r="T129" s="163">
        <v>33.536523989077132</v>
      </c>
      <c r="U129" s="163">
        <v>39.827123292915154</v>
      </c>
      <c r="V129" s="163">
        <v>40.757927639432282</v>
      </c>
      <c r="W129" s="163">
        <v>41.273523310080805</v>
      </c>
      <c r="X129" s="163">
        <v>43.673471877596278</v>
      </c>
      <c r="Y129" s="163">
        <v>44.852824938343588</v>
      </c>
      <c r="Z129" s="163">
        <v>47.480664618464623</v>
      </c>
      <c r="AA129" s="163">
        <v>45.132512001923182</v>
      </c>
      <c r="AB129" s="163">
        <v>38.768243407726445</v>
      </c>
      <c r="AC129" s="163">
        <v>38.613163698136162</v>
      </c>
      <c r="AD129" s="163">
        <v>50.04843548528158</v>
      </c>
      <c r="AE129" s="163">
        <v>45.047940623293343</v>
      </c>
      <c r="AF129" s="163">
        <v>47.044518284995235</v>
      </c>
      <c r="AG129" s="69">
        <v>48.570064751817092</v>
      </c>
      <c r="AH129" s="67">
        <v>49.448834301857588</v>
      </c>
      <c r="AI129" s="67">
        <v>49.16008432349058</v>
      </c>
      <c r="AJ129" s="67">
        <v>64.167971270510193</v>
      </c>
      <c r="AK129" s="67">
        <v>69.308156520457942</v>
      </c>
      <c r="AL129" s="67">
        <v>59.47420095999005</v>
      </c>
      <c r="AM129" s="67">
        <v>50.560842906025954</v>
      </c>
      <c r="AN129" s="68">
        <f t="shared" si="119"/>
        <v>42.627577632588327</v>
      </c>
      <c r="AO129" s="154"/>
      <c r="AP129" s="154"/>
      <c r="AQ129" s="168"/>
      <c r="AR129" s="168"/>
      <c r="AS129" s="168"/>
      <c r="AT129" s="168"/>
      <c r="AU129" s="26"/>
      <c r="AV129" s="26"/>
      <c r="AW129" s="26"/>
      <c r="AX129" s="26"/>
      <c r="AY129" s="26"/>
      <c r="AZ129" s="169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D129" s="170"/>
    </row>
    <row r="130" spans="1:82" s="1" customFormat="1" x14ac:dyDescent="0.3">
      <c r="A130" s="29" t="s">
        <v>24</v>
      </c>
      <c r="B130" s="66"/>
      <c r="C130" s="79"/>
      <c r="D130" s="79"/>
      <c r="E130" s="79"/>
      <c r="F130" s="20">
        <v>-6.1772131199999443</v>
      </c>
      <c r="G130" s="20">
        <v>1.4082311508666761</v>
      </c>
      <c r="H130" s="20">
        <v>12.814427881770596</v>
      </c>
      <c r="I130" s="20">
        <v>-1.7180597524509729</v>
      </c>
      <c r="J130" s="20">
        <v>0.94493128380267333</v>
      </c>
      <c r="K130" s="20"/>
      <c r="L130" s="19">
        <v>-15.849494639543101</v>
      </c>
      <c r="M130" s="20"/>
      <c r="N130" s="20"/>
      <c r="O130" s="20"/>
      <c r="P130" s="20"/>
      <c r="Q130" s="20">
        <v>-1.2728927100000651</v>
      </c>
      <c r="R130" s="20">
        <v>-1.919701199999869</v>
      </c>
      <c r="S130" s="20">
        <v>-0.58148603000001053</v>
      </c>
      <c r="T130" s="20">
        <v>-2.4031331799999998</v>
      </c>
      <c r="U130" s="20">
        <v>-5.9592884880293582</v>
      </c>
      <c r="V130" s="20">
        <v>3.7813150530473973</v>
      </c>
      <c r="W130" s="20">
        <v>3.9778501943038069</v>
      </c>
      <c r="X130" s="20">
        <v>-0.39164560845517005</v>
      </c>
      <c r="Y130" s="20">
        <v>0.7841917134648636</v>
      </c>
      <c r="Z130" s="20">
        <v>-0.18144297228281947</v>
      </c>
      <c r="AA130" s="20">
        <v>5.081616844669</v>
      </c>
      <c r="AB130" s="20">
        <v>7.1300622959195525</v>
      </c>
      <c r="AC130" s="20">
        <v>-0.48645422308488562</v>
      </c>
      <c r="AD130" s="20">
        <v>0.35724785190524533</v>
      </c>
      <c r="AE130" s="20">
        <v>2.4226441238764749</v>
      </c>
      <c r="AF130" s="20">
        <v>-4.0114975051478075</v>
      </c>
      <c r="AG130" s="66">
        <v>4.2428620738614615</v>
      </c>
      <c r="AH130" s="20">
        <v>2.8386775310820784</v>
      </c>
      <c r="AI130" s="20">
        <v>-2.6867938398044817</v>
      </c>
      <c r="AJ130" s="20">
        <v>-3.4498144813363849</v>
      </c>
      <c r="AK130" s="20">
        <v>4.0854573060397099</v>
      </c>
      <c r="AL130" s="20">
        <v>-7.8312212828775234</v>
      </c>
      <c r="AM130" s="20">
        <v>-4.8873164957320681</v>
      </c>
      <c r="AN130" s="68">
        <f>L130-(AK130+AL130+AM130)</f>
        <v>-7.2164141669732196</v>
      </c>
      <c r="AO130" s="154"/>
      <c r="AP130" s="154"/>
      <c r="AQ130" s="20"/>
      <c r="AR130" s="20"/>
      <c r="AS130" s="20"/>
      <c r="AT130" s="20"/>
      <c r="AU130" s="26"/>
      <c r="AV130" s="26"/>
      <c r="AW130" s="26"/>
      <c r="AX130" s="26"/>
      <c r="AY130" s="26"/>
      <c r="AZ130" s="20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D130" s="22"/>
    </row>
    <row r="131" spans="1:82" s="1" customFormat="1" x14ac:dyDescent="0.3">
      <c r="A131" s="131"/>
      <c r="B131" s="121"/>
      <c r="C131" s="162"/>
      <c r="D131" s="162"/>
      <c r="E131" s="162"/>
      <c r="F131" s="122">
        <f>F28-F124</f>
        <v>-1.639928314818917E-2</v>
      </c>
      <c r="G131" s="122">
        <f t="shared" ref="G131:I131" si="120">G28-G124</f>
        <v>-1.593194001543452E-4</v>
      </c>
      <c r="H131" s="122">
        <f t="shared" si="120"/>
        <v>-1.128754023284273E-3</v>
      </c>
      <c r="I131" s="122">
        <f t="shared" si="120"/>
        <v>5.8308176789978461E-5</v>
      </c>
      <c r="J131" s="122">
        <f>J28-J124</f>
        <v>3.8022722037567291E-7</v>
      </c>
      <c r="K131" s="122"/>
      <c r="L131" s="109">
        <f>L28-L124</f>
        <v>0</v>
      </c>
      <c r="M131" s="122"/>
      <c r="N131" s="122"/>
      <c r="O131" s="122"/>
      <c r="P131" s="122"/>
      <c r="Q131" s="122">
        <f>Q28-Q124</f>
        <v>-1.2892506518085156E-3</v>
      </c>
      <c r="R131" s="122">
        <f t="shared" ref="R131:AI131" si="121">R28-R124</f>
        <v>-1.6362644681180427E-3</v>
      </c>
      <c r="S131" s="122">
        <f t="shared" si="121"/>
        <v>-1.1048558538135467E-2</v>
      </c>
      <c r="T131" s="122">
        <f t="shared" si="121"/>
        <v>-2.4252094905250487E-3</v>
      </c>
      <c r="U131" s="122">
        <f t="shared" si="121"/>
        <v>3.3969703906677751E-5</v>
      </c>
      <c r="V131" s="122">
        <f t="shared" si="121"/>
        <v>-1.0625556188870178E-4</v>
      </c>
      <c r="W131" s="122">
        <f t="shared" si="121"/>
        <v>1.1075977391783454E-4</v>
      </c>
      <c r="X131" s="122">
        <f t="shared" si="121"/>
        <v>-1.8779331628593354E-4</v>
      </c>
      <c r="Y131" s="122">
        <f t="shared" si="121"/>
        <v>-4.7171620650487966E-5</v>
      </c>
      <c r="Z131" s="122">
        <f t="shared" si="121"/>
        <v>-9.3899828655708006E-4</v>
      </c>
      <c r="AA131" s="122">
        <f t="shared" si="121"/>
        <v>-1.7869392735292422E-5</v>
      </c>
      <c r="AB131" s="122">
        <f t="shared" si="121"/>
        <v>-1.2472472428726178E-4</v>
      </c>
      <c r="AC131" s="122">
        <f t="shared" si="121"/>
        <v>-3.4482856386830463E-4</v>
      </c>
      <c r="AD131" s="122">
        <f t="shared" si="121"/>
        <v>3.2194459421930333E-4</v>
      </c>
      <c r="AE131" s="122">
        <f t="shared" si="121"/>
        <v>-2.6042675756343669E-5</v>
      </c>
      <c r="AF131" s="122">
        <f t="shared" si="121"/>
        <v>1.0723482222374514E-4</v>
      </c>
      <c r="AG131" s="121">
        <f t="shared" si="121"/>
        <v>-3.4997038653727941E-5</v>
      </c>
      <c r="AH131" s="122">
        <f t="shared" si="121"/>
        <v>-2.3780725882716069E-5</v>
      </c>
      <c r="AI131" s="122">
        <f t="shared" si="121"/>
        <v>5.8751207632212754E-5</v>
      </c>
      <c r="AJ131" s="122">
        <f>AJ28-AJ124</f>
        <v>4.0678457935428014E-7</v>
      </c>
      <c r="AK131" s="122">
        <f t="shared" ref="AK131:AN131" si="122">AK28-AK124</f>
        <v>0</v>
      </c>
      <c r="AL131" s="122">
        <f t="shared" si="122"/>
        <v>0</v>
      </c>
      <c r="AM131" s="122">
        <f t="shared" si="122"/>
        <v>0</v>
      </c>
      <c r="AN131" s="109">
        <f t="shared" si="122"/>
        <v>1.547873603158223E-5</v>
      </c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93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D131" s="54"/>
    </row>
    <row r="132" spans="1:82" s="1" customFormat="1" x14ac:dyDescent="0.3">
      <c r="A132" s="24" t="str">
        <f>A35</f>
        <v>*รายได้สุทธิ (ล้านเหรียญ)</v>
      </c>
      <c r="B132" s="66"/>
      <c r="C132" s="79"/>
      <c r="D132" s="79"/>
      <c r="E132" s="79"/>
      <c r="F132" s="163">
        <f t="shared" ref="F132:L132" si="123">F35</f>
        <v>7509.2737144666353</v>
      </c>
      <c r="G132" s="163">
        <f t="shared" si="123"/>
        <v>6845.2786040171941</v>
      </c>
      <c r="H132" s="163">
        <f t="shared" si="123"/>
        <v>7215.1220239255199</v>
      </c>
      <c r="I132" s="163">
        <f t="shared" si="123"/>
        <v>8438.0660941727037</v>
      </c>
      <c r="J132" s="67">
        <f t="shared" si="123"/>
        <v>10741.009230502443</v>
      </c>
      <c r="K132" s="67"/>
      <c r="L132" s="68">
        <f t="shared" si="123"/>
        <v>11360.611237808098</v>
      </c>
      <c r="M132" s="163"/>
      <c r="N132" s="163"/>
      <c r="O132" s="163"/>
      <c r="P132" s="163"/>
      <c r="Q132" s="163">
        <f t="shared" ref="Q132:AL132" si="124">Q35</f>
        <v>1887.1482057008513</v>
      </c>
      <c r="R132" s="163">
        <f t="shared" si="124"/>
        <v>1972.3551611329997</v>
      </c>
      <c r="S132" s="163">
        <f t="shared" si="124"/>
        <v>1981.4910508493485</v>
      </c>
      <c r="T132" s="163">
        <f t="shared" si="124"/>
        <v>1668.2792967834357</v>
      </c>
      <c r="U132" s="163">
        <f t="shared" si="124"/>
        <v>1643.6953741709021</v>
      </c>
      <c r="V132" s="163">
        <f t="shared" si="124"/>
        <v>1842.3452437457681</v>
      </c>
      <c r="W132" s="163">
        <f t="shared" si="124"/>
        <v>1763.9337278786243</v>
      </c>
      <c r="X132" s="163">
        <f t="shared" si="124"/>
        <v>1595.3065729086529</v>
      </c>
      <c r="Y132" s="163">
        <f t="shared" si="124"/>
        <v>1603.6197107913426</v>
      </c>
      <c r="Z132" s="163">
        <f t="shared" si="124"/>
        <v>1888.740212692057</v>
      </c>
      <c r="AA132" s="163">
        <f t="shared" si="124"/>
        <v>1877.8535087463338</v>
      </c>
      <c r="AB132" s="163">
        <f t="shared" si="124"/>
        <v>1844.9085259280391</v>
      </c>
      <c r="AC132" s="163">
        <f t="shared" si="124"/>
        <v>2040.9668870113308</v>
      </c>
      <c r="AD132" s="163">
        <f t="shared" si="124"/>
        <v>2088.690547958081</v>
      </c>
      <c r="AE132" s="163">
        <f t="shared" si="124"/>
        <v>2173.5285232848573</v>
      </c>
      <c r="AF132" s="67">
        <f t="shared" si="124"/>
        <v>2134.8801359184345</v>
      </c>
      <c r="AG132" s="69">
        <f t="shared" si="124"/>
        <v>2414.0152557526108</v>
      </c>
      <c r="AH132" s="67">
        <f t="shared" si="124"/>
        <v>2618.3808414333807</v>
      </c>
      <c r="AI132" s="67">
        <f t="shared" si="124"/>
        <v>2920.3300635757732</v>
      </c>
      <c r="AJ132" s="67">
        <f t="shared" si="124"/>
        <v>2788.283069740678</v>
      </c>
      <c r="AK132" s="67">
        <f t="shared" si="124"/>
        <v>3029.6223828993343</v>
      </c>
      <c r="AL132" s="67">
        <f t="shared" si="124"/>
        <v>2929.6640477384663</v>
      </c>
      <c r="AM132" s="67">
        <v>2832.4463988169437</v>
      </c>
      <c r="AN132" s="68">
        <f>AN35</f>
        <v>2568.8784109661829</v>
      </c>
      <c r="AO132" s="173"/>
      <c r="AP132" s="174"/>
      <c r="AQ132" s="26"/>
      <c r="AR132" s="87"/>
      <c r="AS132" s="87"/>
      <c r="AT132" s="87"/>
      <c r="AU132" s="26"/>
      <c r="AV132" s="26"/>
      <c r="AW132" s="26"/>
      <c r="AX132" s="26"/>
      <c r="AY132" s="26"/>
      <c r="AZ132" s="175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D132" s="176"/>
    </row>
    <row r="133" spans="1:82" s="1" customFormat="1" x14ac:dyDescent="0.3">
      <c r="A133" s="29" t="s">
        <v>33</v>
      </c>
      <c r="B133" s="66"/>
      <c r="C133" s="79"/>
      <c r="D133" s="79"/>
      <c r="E133" s="79"/>
      <c r="F133" s="163">
        <v>4727.252492657658</v>
      </c>
      <c r="G133" s="163">
        <v>4330.9021112881828</v>
      </c>
      <c r="H133" s="163">
        <v>4656.1166255314465</v>
      </c>
      <c r="I133" s="163">
        <v>5365.7870111511311</v>
      </c>
      <c r="J133" s="67">
        <v>6996.1163803721629</v>
      </c>
      <c r="K133" s="67"/>
      <c r="L133" s="19">
        <v>7619.5873508156483</v>
      </c>
      <c r="M133" s="163"/>
      <c r="N133" s="163"/>
      <c r="O133" s="163"/>
      <c r="P133" s="163"/>
      <c r="Q133" s="163">
        <v>1238.8050173243387</v>
      </c>
      <c r="R133" s="163">
        <v>1226.6500755880247</v>
      </c>
      <c r="S133" s="163">
        <v>1255.5255333775781</v>
      </c>
      <c r="T133" s="163">
        <v>1006.2718663677163</v>
      </c>
      <c r="U133" s="163">
        <v>1014.2653372286402</v>
      </c>
      <c r="V133" s="163">
        <v>1165.5566202978457</v>
      </c>
      <c r="W133" s="163">
        <v>1145.9929191870106</v>
      </c>
      <c r="X133" s="163">
        <v>1005.0872345746882</v>
      </c>
      <c r="Y133" s="163">
        <v>1012.6632434028933</v>
      </c>
      <c r="Z133" s="163">
        <v>1230.2122484910531</v>
      </c>
      <c r="AA133" s="163">
        <v>1228.9337263007535</v>
      </c>
      <c r="AB133" s="163">
        <v>1184.307407336747</v>
      </c>
      <c r="AC133" s="163">
        <v>1306.1145894657552</v>
      </c>
      <c r="AD133" s="163">
        <v>1362.0281665500586</v>
      </c>
      <c r="AE133" s="163">
        <v>1381.2894432218022</v>
      </c>
      <c r="AF133" s="67">
        <v>1316.3548119135155</v>
      </c>
      <c r="AG133" s="69">
        <v>1496.1038351668369</v>
      </c>
      <c r="AH133" s="67">
        <v>1698.4441692154812</v>
      </c>
      <c r="AI133" s="67">
        <v>1946.7716556271448</v>
      </c>
      <c r="AJ133" s="67">
        <v>1854.796720362699</v>
      </c>
      <c r="AK133" s="67">
        <v>2101.7278535710175</v>
      </c>
      <c r="AL133" s="67">
        <v>2026.0782440718024</v>
      </c>
      <c r="AM133" s="67">
        <v>1826.3625239423745</v>
      </c>
      <c r="AN133" s="68">
        <f t="shared" ref="AN133:AN138" si="125">L133-(AK133+AL133+AM133)</f>
        <v>1665.4187292304541</v>
      </c>
      <c r="AO133" s="173"/>
      <c r="AP133" s="174"/>
      <c r="AQ133" s="87"/>
      <c r="AR133" s="87"/>
      <c r="AS133" s="87"/>
      <c r="AT133" s="87"/>
      <c r="AU133" s="26"/>
      <c r="AV133" s="26"/>
      <c r="AW133" s="26"/>
      <c r="AX133" s="26"/>
      <c r="AY133" s="26"/>
      <c r="AZ133" s="175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D133" s="176"/>
    </row>
    <row r="134" spans="1:82" s="1" customFormat="1" x14ac:dyDescent="0.3">
      <c r="A134" s="29" t="s">
        <v>34</v>
      </c>
      <c r="B134" s="66"/>
      <c r="C134" s="79"/>
      <c r="D134" s="79"/>
      <c r="E134" s="79"/>
      <c r="F134" s="163">
        <v>606.55219835000003</v>
      </c>
      <c r="G134" s="163">
        <v>410.30123374999783</v>
      </c>
      <c r="H134" s="163">
        <v>311.35242920999889</v>
      </c>
      <c r="I134" s="163">
        <v>422.34968029999942</v>
      </c>
      <c r="J134" s="67">
        <v>451.54955017999998</v>
      </c>
      <c r="K134" s="67"/>
      <c r="L134" s="19">
        <v>293.10462288999997</v>
      </c>
      <c r="M134" s="163"/>
      <c r="N134" s="163"/>
      <c r="O134" s="163"/>
      <c r="P134" s="163"/>
      <c r="Q134" s="163">
        <v>150.84969474000002</v>
      </c>
      <c r="R134" s="163">
        <v>152.25445946999997</v>
      </c>
      <c r="S134" s="163">
        <v>162.96139596000003</v>
      </c>
      <c r="T134" s="163">
        <v>140.48664818</v>
      </c>
      <c r="U134" s="163">
        <v>114.12355999000008</v>
      </c>
      <c r="V134" s="163">
        <v>129.96070874999975</v>
      </c>
      <c r="W134" s="163">
        <v>91.460369450000798</v>
      </c>
      <c r="X134" s="163">
        <v>74.756595559997209</v>
      </c>
      <c r="Y134" s="163">
        <v>57.022611019999999</v>
      </c>
      <c r="Z134" s="163">
        <v>74.021217599999829</v>
      </c>
      <c r="AA134" s="163">
        <v>86.203403060000227</v>
      </c>
      <c r="AB134" s="163">
        <v>94.105197529998833</v>
      </c>
      <c r="AC134" s="163">
        <v>94.280075359999998</v>
      </c>
      <c r="AD134" s="163">
        <v>81.999352060000078</v>
      </c>
      <c r="AE134" s="163">
        <v>118.94422906999844</v>
      </c>
      <c r="AF134" s="67">
        <v>127.1260238100009</v>
      </c>
      <c r="AG134" s="69">
        <v>123.67445235</v>
      </c>
      <c r="AH134" s="67">
        <v>112.24243168999999</v>
      </c>
      <c r="AI134" s="67">
        <v>108.89173606000006</v>
      </c>
      <c r="AJ134" s="67">
        <v>106.74093007999994</v>
      </c>
      <c r="AK134" s="67">
        <v>67.733036757999997</v>
      </c>
      <c r="AL134" s="67">
        <v>54.503227151999994</v>
      </c>
      <c r="AM134" s="67">
        <v>78.004507430000018</v>
      </c>
      <c r="AN134" s="68">
        <f t="shared" si="125"/>
        <v>92.863851549999964</v>
      </c>
      <c r="AO134" s="173"/>
      <c r="AP134" s="174"/>
      <c r="AQ134" s="87"/>
      <c r="AR134" s="87"/>
      <c r="AS134" s="87"/>
      <c r="AT134" s="87"/>
      <c r="AU134" s="26"/>
      <c r="AV134" s="26"/>
      <c r="AW134" s="26"/>
      <c r="AX134" s="26"/>
      <c r="AY134" s="26"/>
      <c r="AZ134" s="175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D134" s="176"/>
    </row>
    <row r="135" spans="1:82" s="1" customFormat="1" x14ac:dyDescent="0.3">
      <c r="A135" s="29" t="s">
        <v>35</v>
      </c>
      <c r="B135" s="66"/>
      <c r="C135" s="79"/>
      <c r="D135" s="79"/>
      <c r="E135" s="79"/>
      <c r="F135" s="163">
        <v>686.35794115626959</v>
      </c>
      <c r="G135" s="163">
        <v>526.78415422293017</v>
      </c>
      <c r="H135" s="163">
        <v>708.29602728488862</v>
      </c>
      <c r="I135" s="163">
        <v>917.42275871039431</v>
      </c>
      <c r="J135" s="67">
        <v>1061.1960923326353</v>
      </c>
      <c r="K135" s="67"/>
      <c r="L135" s="19">
        <v>953.80560191506765</v>
      </c>
      <c r="M135" s="163"/>
      <c r="N135" s="163"/>
      <c r="O135" s="163"/>
      <c r="P135" s="163"/>
      <c r="Q135" s="163">
        <v>186.13604320295843</v>
      </c>
      <c r="R135" s="163">
        <v>200.27071818292615</v>
      </c>
      <c r="S135" s="163">
        <v>175.35300461895457</v>
      </c>
      <c r="T135" s="163">
        <v>124.59817515143051</v>
      </c>
      <c r="U135" s="163">
        <v>132.04948595336259</v>
      </c>
      <c r="V135" s="163">
        <v>144.33645710237261</v>
      </c>
      <c r="W135" s="163">
        <v>135.63309185897415</v>
      </c>
      <c r="X135" s="163">
        <v>114.76511930822085</v>
      </c>
      <c r="Y135" s="163">
        <v>128.55237495292241</v>
      </c>
      <c r="Z135" s="163">
        <v>191.43586600907207</v>
      </c>
      <c r="AA135" s="163">
        <v>194.10925322812167</v>
      </c>
      <c r="AB135" s="163">
        <v>194.19853309477244</v>
      </c>
      <c r="AC135" s="163">
        <v>228.60669865408227</v>
      </c>
      <c r="AD135" s="163">
        <v>239.01571321258507</v>
      </c>
      <c r="AE135" s="163">
        <v>233.53567479012838</v>
      </c>
      <c r="AF135" s="67">
        <v>216.26467205359847</v>
      </c>
      <c r="AG135" s="69">
        <v>258.75219842245463</v>
      </c>
      <c r="AH135" s="67">
        <v>286.25035116723774</v>
      </c>
      <c r="AI135" s="67">
        <v>282.89009330341355</v>
      </c>
      <c r="AJ135" s="67">
        <v>233.30344943952954</v>
      </c>
      <c r="AK135" s="67">
        <v>268.88256784130726</v>
      </c>
      <c r="AL135" s="67">
        <v>234.39977518569742</v>
      </c>
      <c r="AM135" s="67">
        <v>228.67760249140508</v>
      </c>
      <c r="AN135" s="68">
        <f t="shared" si="125"/>
        <v>221.84565639665789</v>
      </c>
      <c r="AO135" s="173"/>
      <c r="AP135" s="174"/>
      <c r="AQ135" s="87"/>
      <c r="AR135" s="87"/>
      <c r="AS135" s="87"/>
      <c r="AT135" s="87"/>
      <c r="AU135" s="26"/>
      <c r="AV135" s="26"/>
      <c r="AW135" s="26"/>
      <c r="AX135" s="26"/>
      <c r="AY135" s="26"/>
      <c r="AZ135" s="175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D135" s="176"/>
    </row>
    <row r="136" spans="1:82" s="1" customFormat="1" x14ac:dyDescent="0.3">
      <c r="A136" s="29" t="s">
        <v>36</v>
      </c>
      <c r="B136" s="66"/>
      <c r="C136" s="79"/>
      <c r="D136" s="79"/>
      <c r="E136" s="79"/>
      <c r="F136" s="163">
        <v>159.32506297999998</v>
      </c>
      <c r="G136" s="163">
        <v>148.86460547724946</v>
      </c>
      <c r="H136" s="163">
        <v>154.32645123407303</v>
      </c>
      <c r="I136" s="163">
        <v>181.76263036614966</v>
      </c>
      <c r="J136" s="67">
        <v>249.1626561128443</v>
      </c>
      <c r="K136" s="67"/>
      <c r="L136" s="19">
        <v>335.10908743677771</v>
      </c>
      <c r="M136" s="163"/>
      <c r="N136" s="163"/>
      <c r="O136" s="163"/>
      <c r="P136" s="163"/>
      <c r="Q136" s="163">
        <v>36.731490090000001</v>
      </c>
      <c r="R136" s="163">
        <v>43.021204859999997</v>
      </c>
      <c r="S136" s="163">
        <v>38.674941620000013</v>
      </c>
      <c r="T136" s="163">
        <v>40.897426409999994</v>
      </c>
      <c r="U136" s="163">
        <v>37.115181213223288</v>
      </c>
      <c r="V136" s="163">
        <v>40.962508129462094</v>
      </c>
      <c r="W136" s="163">
        <v>36.206728137218505</v>
      </c>
      <c r="X136" s="163">
        <v>34.580187997345583</v>
      </c>
      <c r="Y136" s="163">
        <v>35.090095889164651</v>
      </c>
      <c r="Z136" s="163">
        <v>44.008402168148152</v>
      </c>
      <c r="AA136" s="163">
        <v>38.889514797361429</v>
      </c>
      <c r="AB136" s="163">
        <v>36.338438379398767</v>
      </c>
      <c r="AC136" s="163">
        <v>41.23072923125585</v>
      </c>
      <c r="AD136" s="163">
        <v>46.279016101379611</v>
      </c>
      <c r="AE136" s="163">
        <v>45.410331028949116</v>
      </c>
      <c r="AF136" s="67">
        <v>48.842554004565088</v>
      </c>
      <c r="AG136" s="69">
        <v>51.824174854632233</v>
      </c>
      <c r="AH136" s="67">
        <v>59.678343268960553</v>
      </c>
      <c r="AI136" s="67">
        <v>59.806210273338735</v>
      </c>
      <c r="AJ136" s="67">
        <v>77.853927715912775</v>
      </c>
      <c r="AK136" s="67">
        <v>84.586093580488523</v>
      </c>
      <c r="AL136" s="67">
        <v>94.809017259447586</v>
      </c>
      <c r="AM136" s="67">
        <v>79.273294166254942</v>
      </c>
      <c r="AN136" s="68">
        <f t="shared" si="125"/>
        <v>76.440682430586662</v>
      </c>
      <c r="AO136" s="173"/>
      <c r="AP136" s="174"/>
      <c r="AQ136" s="87"/>
      <c r="AR136" s="87"/>
      <c r="AS136" s="87"/>
      <c r="AT136" s="87"/>
      <c r="AU136" s="26"/>
      <c r="AV136" s="26"/>
      <c r="AW136" s="26"/>
      <c r="AX136" s="26"/>
      <c r="AY136" s="26"/>
      <c r="AZ136" s="175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D136" s="176"/>
    </row>
    <row r="137" spans="1:82" s="1" customFormat="1" x14ac:dyDescent="0.3">
      <c r="A137" s="29" t="s">
        <v>37</v>
      </c>
      <c r="B137" s="66"/>
      <c r="C137" s="79"/>
      <c r="D137" s="79"/>
      <c r="E137" s="79"/>
      <c r="F137" s="163">
        <v>1869.8717344126553</v>
      </c>
      <c r="G137" s="163">
        <v>1863.6328796987268</v>
      </c>
      <c r="H137" s="163">
        <v>1821.8246822878502</v>
      </c>
      <c r="I137" s="163">
        <v>2112.1332024393214</v>
      </c>
      <c r="J137" s="67">
        <v>2746.8221225964057</v>
      </c>
      <c r="K137" s="67"/>
      <c r="L137" s="19">
        <v>3153.1593662420255</v>
      </c>
      <c r="M137" s="163"/>
      <c r="N137" s="163"/>
      <c r="O137" s="163"/>
      <c r="P137" s="163"/>
      <c r="Q137" s="163">
        <v>405.27227774197752</v>
      </c>
      <c r="R137" s="163">
        <v>486.32860885242144</v>
      </c>
      <c r="S137" s="163">
        <v>496.88082122818611</v>
      </c>
      <c r="T137" s="163">
        <v>481.39002659007025</v>
      </c>
      <c r="U137" s="163">
        <v>447.66515992081719</v>
      </c>
      <c r="V137" s="163">
        <v>492.44315049328833</v>
      </c>
      <c r="W137" s="163">
        <v>463.41730184315924</v>
      </c>
      <c r="X137" s="163">
        <v>460.10726744146223</v>
      </c>
      <c r="Y137" s="163">
        <v>460.56473192071985</v>
      </c>
      <c r="Z137" s="163">
        <v>463.88644299409566</v>
      </c>
      <c r="AA137" s="163">
        <v>443.68862119849086</v>
      </c>
      <c r="AB137" s="163">
        <v>453.68488617454403</v>
      </c>
      <c r="AC137" s="163">
        <v>505.75036604452674</v>
      </c>
      <c r="AD137" s="163">
        <v>491.77106875137076</v>
      </c>
      <c r="AE137" s="163">
        <v>538.56444574627449</v>
      </c>
      <c r="AF137" s="67">
        <v>576.04732189714969</v>
      </c>
      <c r="AG137" s="69">
        <v>645.98477571073499</v>
      </c>
      <c r="AH137" s="67">
        <v>634.04991068921879</v>
      </c>
      <c r="AI137" s="67">
        <v>714.18865700318486</v>
      </c>
      <c r="AJ137" s="67">
        <v>752.59877919326721</v>
      </c>
      <c r="AK137" s="67">
        <v>790.11625069153047</v>
      </c>
      <c r="AL137" s="67">
        <v>770.66637243434934</v>
      </c>
      <c r="AM137" s="67">
        <v>858.21805604553424</v>
      </c>
      <c r="AN137" s="68">
        <f t="shared" si="125"/>
        <v>734.15868707061145</v>
      </c>
      <c r="AO137" s="173"/>
      <c r="AP137" s="174"/>
      <c r="AQ137" s="87"/>
      <c r="AR137" s="87"/>
      <c r="AS137" s="87"/>
      <c r="AT137" s="87"/>
      <c r="AU137" s="26"/>
      <c r="AV137" s="26"/>
      <c r="AW137" s="26"/>
      <c r="AX137" s="26"/>
      <c r="AY137" s="26"/>
      <c r="AZ137" s="175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D137" s="176"/>
    </row>
    <row r="138" spans="1:82" s="1" customFormat="1" x14ac:dyDescent="0.3">
      <c r="A138" s="29" t="s">
        <v>25</v>
      </c>
      <c r="B138" s="66"/>
      <c r="C138" s="79"/>
      <c r="D138" s="79"/>
      <c r="E138" s="79"/>
      <c r="F138" s="20">
        <v>-540.09203775118249</v>
      </c>
      <c r="G138" s="20">
        <v>-435.2051711374105</v>
      </c>
      <c r="H138" s="20">
        <v>-436.79286834178333</v>
      </c>
      <c r="I138" s="20">
        <v>-561.38917601783669</v>
      </c>
      <c r="J138" s="20">
        <v>-763.83757218610151</v>
      </c>
      <c r="K138" s="20"/>
      <c r="L138" s="19">
        <v>-994.15480143737523</v>
      </c>
      <c r="M138" s="20"/>
      <c r="N138" s="20"/>
      <c r="O138" s="20"/>
      <c r="P138" s="20"/>
      <c r="Q138" s="20">
        <v>-130.64651111608248</v>
      </c>
      <c r="R138" s="20">
        <v>-136.17430150337211</v>
      </c>
      <c r="S138" s="20">
        <v>-147.91042897471868</v>
      </c>
      <c r="T138" s="20">
        <v>-125.36079615700922</v>
      </c>
      <c r="U138" s="20">
        <v>-101.52437790011187</v>
      </c>
      <c r="V138" s="20">
        <v>-130.91317717376387</v>
      </c>
      <c r="W138" s="20">
        <v>-108.7777840904738</v>
      </c>
      <c r="X138" s="20">
        <v>-93.989831973060831</v>
      </c>
      <c r="Y138" s="20">
        <v>-90.273346394357631</v>
      </c>
      <c r="Z138" s="20">
        <v>-114.82396457031172</v>
      </c>
      <c r="AA138" s="20">
        <v>-113.97098267628098</v>
      </c>
      <c r="AB138" s="20">
        <v>-117.72457470083309</v>
      </c>
      <c r="AC138" s="20">
        <v>-135.01285899854071</v>
      </c>
      <c r="AD138" s="20">
        <v>-132.40547526947188</v>
      </c>
      <c r="AE138" s="20">
        <v>-144.21558219685849</v>
      </c>
      <c r="AF138" s="20">
        <v>-149.75525955296513</v>
      </c>
      <c r="AG138" s="66">
        <v>-162.32418657814662</v>
      </c>
      <c r="AH138" s="20">
        <v>-172.28434500629567</v>
      </c>
      <c r="AI138" s="20">
        <v>-192.21830263406369</v>
      </c>
      <c r="AJ138" s="20">
        <v>-237.01073796759584</v>
      </c>
      <c r="AK138" s="20">
        <v>-283.42599999999999</v>
      </c>
      <c r="AL138" s="20">
        <v>-250.7900159213261</v>
      </c>
      <c r="AM138" s="20">
        <v>-238.08957724513715</v>
      </c>
      <c r="AN138" s="68">
        <f t="shared" si="125"/>
        <v>-221.84920827091196</v>
      </c>
      <c r="AO138" s="173"/>
      <c r="AP138" s="174"/>
      <c r="AQ138" s="20"/>
      <c r="AR138" s="20"/>
      <c r="AS138" s="20"/>
      <c r="AT138" s="20"/>
      <c r="AU138" s="26"/>
      <c r="AV138" s="26"/>
      <c r="AW138" s="26"/>
      <c r="AX138" s="26"/>
      <c r="AY138" s="26"/>
      <c r="AZ138" s="88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D138" s="22"/>
    </row>
    <row r="139" spans="1:82" s="1" customFormat="1" x14ac:dyDescent="0.3">
      <c r="A139" s="29"/>
      <c r="B139" s="121"/>
      <c r="C139" s="122"/>
      <c r="D139" s="122"/>
      <c r="E139" s="122"/>
      <c r="F139" s="122">
        <f t="shared" ref="F139:J139" si="126">F132-SUM(F133:F138)</f>
        <v>6.3226612346625188E-3</v>
      </c>
      <c r="G139" s="122">
        <f t="shared" si="126"/>
        <v>-1.2092824827050208E-3</v>
      </c>
      <c r="H139" s="122">
        <f t="shared" si="126"/>
        <v>-1.3232809542387258E-3</v>
      </c>
      <c r="I139" s="122">
        <f t="shared" si="126"/>
        <v>-1.2776454241247848E-5</v>
      </c>
      <c r="J139" s="122">
        <f t="shared" si="126"/>
        <v>1.0944950190605596E-6</v>
      </c>
      <c r="K139" s="122"/>
      <c r="L139" s="109">
        <f>L132-SUM(L133:L138)</f>
        <v>9.9459521152311936E-6</v>
      </c>
      <c r="M139" s="122"/>
      <c r="N139" s="122"/>
      <c r="O139" s="122"/>
      <c r="P139" s="122"/>
      <c r="Q139" s="122">
        <f t="shared" ref="Q139:AL139" si="127">Q132-SUM(Q133:Q138)</f>
        <v>1.9371765915821015E-4</v>
      </c>
      <c r="R139" s="122">
        <f t="shared" si="127"/>
        <v>4.3956829993021529E-3</v>
      </c>
      <c r="S139" s="122">
        <f t="shared" si="127"/>
        <v>5.7830193482004688E-3</v>
      </c>
      <c r="T139" s="122">
        <f t="shared" si="127"/>
        <v>-4.049758771998313E-3</v>
      </c>
      <c r="U139" s="122">
        <f t="shared" si="127"/>
        <v>1.0277649707859382E-3</v>
      </c>
      <c r="V139" s="122">
        <f t="shared" si="127"/>
        <v>-1.0238534366635577E-3</v>
      </c>
      <c r="W139" s="122">
        <f t="shared" si="127"/>
        <v>1.1014927345058823E-3</v>
      </c>
      <c r="X139" s="122">
        <f t="shared" si="127"/>
        <v>0</v>
      </c>
      <c r="Y139" s="122">
        <f t="shared" si="127"/>
        <v>0</v>
      </c>
      <c r="Z139" s="122">
        <f t="shared" si="127"/>
        <v>0</v>
      </c>
      <c r="AA139" s="122">
        <f t="shared" si="127"/>
        <v>-2.7162112928635906E-5</v>
      </c>
      <c r="AB139" s="122">
        <f t="shared" si="127"/>
        <v>-1.3618865889384324E-3</v>
      </c>
      <c r="AC139" s="122">
        <f t="shared" si="127"/>
        <v>-2.7127457485676132E-3</v>
      </c>
      <c r="AD139" s="122">
        <f t="shared" si="127"/>
        <v>2.7065521589975106E-3</v>
      </c>
      <c r="AE139" s="122">
        <f t="shared" si="127"/>
        <v>-1.8375436866335804E-5</v>
      </c>
      <c r="AF139" s="122">
        <f t="shared" si="127"/>
        <v>1.1792569694080157E-5</v>
      </c>
      <c r="AG139" s="121">
        <f t="shared" si="127"/>
        <v>5.8260984587832354E-6</v>
      </c>
      <c r="AH139" s="122">
        <f t="shared" si="127"/>
        <v>-1.959122164407745E-5</v>
      </c>
      <c r="AI139" s="122">
        <f t="shared" si="127"/>
        <v>1.3942755231255433E-5</v>
      </c>
      <c r="AJ139" s="122">
        <f t="shared" si="127"/>
        <v>9.1686524683609605E-7</v>
      </c>
      <c r="AK139" s="122">
        <f t="shared" si="127"/>
        <v>2.5804569909269048E-3</v>
      </c>
      <c r="AL139" s="122">
        <f t="shared" si="127"/>
        <v>-2.5724435045049177E-3</v>
      </c>
      <c r="AM139" s="122">
        <f>AM132-SUM(AM133:AM138)</f>
        <v>-8.0134882409765851E-6</v>
      </c>
      <c r="AN139" s="109">
        <f>AN132-SUM(AN133:AN138)</f>
        <v>1.2558784874272533E-5</v>
      </c>
      <c r="AO139" s="52"/>
      <c r="AP139" s="54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31"/>
      <c r="CD139" s="54"/>
    </row>
    <row r="140" spans="1:82" s="1" customFormat="1" x14ac:dyDescent="0.3">
      <c r="A140" s="177" t="str">
        <f>A41</f>
        <v>*หมายเหตุ: รายได้สุทธิจำแนกตามสถานที่ตั้งโรงงาน</v>
      </c>
      <c r="B140" s="132"/>
      <c r="C140" s="23"/>
      <c r="D140" s="23"/>
      <c r="E140" s="23"/>
      <c r="F140" s="52"/>
      <c r="G140" s="52"/>
      <c r="H140" s="52"/>
      <c r="I140" s="52"/>
      <c r="J140" s="52"/>
      <c r="K140" s="52"/>
      <c r="L140" s="54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78" t="s">
        <v>63</v>
      </c>
      <c r="AO140" s="179"/>
      <c r="AP140" s="180"/>
      <c r="AQ140" s="145"/>
      <c r="AR140" s="145"/>
      <c r="AS140" s="145"/>
      <c r="AT140" s="145"/>
      <c r="AU140" s="145"/>
      <c r="AV140" s="26"/>
      <c r="AW140" s="148"/>
      <c r="AX140" s="23"/>
      <c r="AY140" s="23"/>
      <c r="AZ140" s="148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66"/>
      <c r="CD140" s="180"/>
    </row>
    <row r="141" spans="1:82" s="1" customFormat="1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181"/>
      <c r="AA141" s="181"/>
      <c r="AB141" s="181"/>
      <c r="AC141" s="181"/>
      <c r="AD141" s="181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45"/>
      <c r="AR141" s="145"/>
      <c r="AS141" s="145"/>
      <c r="AT141" s="145"/>
      <c r="AU141" s="145"/>
      <c r="AV141" s="26"/>
      <c r="AW141" s="148"/>
      <c r="AX141" s="23"/>
      <c r="AY141" s="23"/>
      <c r="AZ141" s="148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D141" s="180"/>
    </row>
    <row r="142" spans="1:82" s="1" customFormat="1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181"/>
      <c r="AA142" s="181"/>
      <c r="AB142" s="181"/>
      <c r="AC142" s="181"/>
      <c r="AD142" s="181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45"/>
      <c r="AR142" s="145"/>
      <c r="AS142" s="145"/>
      <c r="AT142" s="145"/>
      <c r="AU142" s="145"/>
      <c r="AV142" s="26"/>
      <c r="AW142" s="148"/>
      <c r="AX142" s="23"/>
      <c r="AY142" s="23"/>
      <c r="AZ142" s="148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D142" s="180"/>
    </row>
    <row r="143" spans="1:82" s="1" customFormat="1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181"/>
      <c r="AA143" s="181"/>
      <c r="AB143" s="181"/>
      <c r="AC143" s="181"/>
      <c r="AD143" s="181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45"/>
      <c r="AR143" s="145"/>
      <c r="AS143" s="145"/>
      <c r="AT143" s="145"/>
      <c r="AU143" s="145"/>
      <c r="AV143" s="26"/>
      <c r="AW143" s="148"/>
      <c r="AX143" s="23"/>
      <c r="AY143" s="23"/>
      <c r="AZ143" s="148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D143" s="180"/>
    </row>
    <row r="144" spans="1:82" s="1" customFormat="1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181"/>
      <c r="AA144" s="181"/>
      <c r="AB144" s="181"/>
      <c r="AC144" s="181"/>
      <c r="AD144" s="181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45"/>
      <c r="AR144" s="145"/>
      <c r="AS144" s="145"/>
      <c r="AT144" s="145"/>
      <c r="AU144" s="145"/>
      <c r="AV144" s="26"/>
      <c r="AW144" s="148"/>
      <c r="AX144" s="23"/>
      <c r="AY144" s="23"/>
      <c r="AZ144" s="148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D144" s="180"/>
    </row>
    <row r="145" spans="1:82" s="1" customFormat="1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181"/>
      <c r="AA145" s="181"/>
      <c r="AB145" s="181"/>
      <c r="AC145" s="181"/>
      <c r="AD145" s="181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45"/>
      <c r="AR145" s="145"/>
      <c r="AS145" s="145"/>
      <c r="AT145" s="145"/>
      <c r="AU145" s="145"/>
      <c r="AV145" s="26"/>
      <c r="AW145" s="148"/>
      <c r="AX145" s="23"/>
      <c r="AY145" s="23"/>
      <c r="AZ145" s="148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D145" s="180"/>
    </row>
    <row r="146" spans="1:82" s="1" customFormat="1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181"/>
      <c r="AA146" s="181"/>
      <c r="AB146" s="181"/>
      <c r="AC146" s="181"/>
      <c r="AD146" s="181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45"/>
      <c r="AR146" s="145"/>
      <c r="AS146" s="145"/>
      <c r="AT146" s="145"/>
      <c r="AU146" s="145"/>
      <c r="AV146" s="26"/>
      <c r="AW146" s="148"/>
      <c r="AX146" s="23"/>
      <c r="AY146" s="23"/>
      <c r="AZ146" s="148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D146" s="180"/>
    </row>
    <row r="147" spans="1:82" s="1" customFormat="1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181"/>
      <c r="AA147" s="181"/>
      <c r="AB147" s="181"/>
      <c r="AC147" s="181"/>
      <c r="AD147" s="181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45"/>
      <c r="AR147" s="145"/>
      <c r="AS147" s="145"/>
      <c r="AT147" s="145"/>
      <c r="AU147" s="145"/>
      <c r="AV147" s="26"/>
      <c r="AW147" s="148"/>
      <c r="AX147" s="23"/>
      <c r="AY147" s="23"/>
      <c r="AZ147" s="148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D147" s="180"/>
    </row>
    <row r="148" spans="1:82" s="1" customFormat="1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181"/>
      <c r="AA148" s="181"/>
      <c r="AB148" s="181"/>
      <c r="AC148" s="181"/>
      <c r="AD148" s="181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45"/>
      <c r="AR148" s="145"/>
      <c r="AS148" s="145"/>
      <c r="AT148" s="145"/>
      <c r="AU148" s="145"/>
      <c r="AV148" s="26"/>
      <c r="AW148" s="148"/>
      <c r="AX148" s="23"/>
      <c r="AY148" s="23"/>
      <c r="AZ148" s="148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D148" s="180"/>
    </row>
    <row r="149" spans="1:82" s="1" customFormat="1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181"/>
      <c r="AA149" s="181"/>
      <c r="AB149" s="181"/>
      <c r="AC149" s="181"/>
      <c r="AD149" s="181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45"/>
      <c r="AR149" s="145"/>
      <c r="AS149" s="145"/>
      <c r="AT149" s="145"/>
      <c r="AU149" s="145"/>
      <c r="AV149" s="26"/>
      <c r="AW149" s="148"/>
      <c r="AX149" s="23"/>
      <c r="AY149" s="23"/>
      <c r="AZ149" s="148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D149" s="180"/>
    </row>
    <row r="150" spans="1:82" s="1" customFormat="1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181"/>
      <c r="AA150" s="181"/>
      <c r="AB150" s="181"/>
      <c r="AC150" s="181"/>
      <c r="AD150" s="181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45"/>
      <c r="AR150" s="145"/>
      <c r="AS150" s="145"/>
      <c r="AT150" s="145"/>
      <c r="AU150" s="145"/>
      <c r="AV150" s="26"/>
      <c r="AW150" s="148"/>
      <c r="AX150" s="23"/>
      <c r="AY150" s="23"/>
      <c r="AZ150" s="148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D150" s="180"/>
    </row>
    <row r="151" spans="1:82" s="1" customFormat="1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181"/>
      <c r="AA151" s="181"/>
      <c r="AB151" s="181"/>
      <c r="AC151" s="181"/>
      <c r="AD151" s="181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45"/>
      <c r="AR151" s="145"/>
      <c r="AS151" s="145"/>
      <c r="AT151" s="145"/>
      <c r="AU151" s="145"/>
      <c r="AV151" s="26"/>
      <c r="AW151" s="148"/>
      <c r="AX151" s="23"/>
      <c r="AY151" s="23"/>
      <c r="AZ151" s="148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D151" s="180"/>
    </row>
    <row r="152" spans="1:82" s="1" customFormat="1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181"/>
      <c r="AA152" s="181"/>
      <c r="AB152" s="181"/>
      <c r="AC152" s="181"/>
      <c r="AD152" s="181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45"/>
      <c r="AR152" s="145"/>
      <c r="AS152" s="145"/>
      <c r="AT152" s="145"/>
      <c r="AU152" s="145"/>
      <c r="AV152" s="26"/>
      <c r="AW152" s="148"/>
      <c r="AX152" s="23"/>
      <c r="AY152" s="23"/>
      <c r="AZ152" s="148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D152" s="180"/>
    </row>
    <row r="153" spans="1:82" s="1" customFormat="1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181"/>
      <c r="AA153" s="181"/>
      <c r="AB153" s="181"/>
      <c r="AC153" s="181"/>
      <c r="AD153" s="181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45"/>
      <c r="AR153" s="145"/>
      <c r="AS153" s="145"/>
      <c r="AT153" s="145"/>
      <c r="AU153" s="145"/>
      <c r="AV153" s="26"/>
      <c r="AW153" s="148"/>
      <c r="AX153" s="23"/>
      <c r="AY153" s="23"/>
      <c r="AZ153" s="148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D153" s="180"/>
    </row>
    <row r="154" spans="1:82" s="1" customFormat="1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181"/>
      <c r="AA154" s="181"/>
      <c r="AB154" s="181"/>
      <c r="AC154" s="181"/>
      <c r="AD154" s="181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45"/>
      <c r="AR154" s="145"/>
      <c r="AS154" s="145"/>
      <c r="AT154" s="145"/>
      <c r="AU154" s="145"/>
      <c r="AV154" s="26"/>
      <c r="AW154" s="148"/>
      <c r="AX154" s="23"/>
      <c r="AY154" s="23"/>
      <c r="AZ154" s="148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D154" s="180"/>
    </row>
    <row r="155" spans="1:82" s="1" customFormat="1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181"/>
      <c r="AA155" s="181"/>
      <c r="AB155" s="181"/>
      <c r="AC155" s="181"/>
      <c r="AD155" s="181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45"/>
      <c r="AR155" s="145"/>
      <c r="AS155" s="145"/>
      <c r="AT155" s="145"/>
      <c r="AU155" s="145"/>
      <c r="AV155" s="26"/>
      <c r="AW155" s="148"/>
      <c r="AX155" s="23"/>
      <c r="AY155" s="23"/>
      <c r="AZ155" s="148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D155" s="180"/>
    </row>
    <row r="156" spans="1:82" s="1" customFormat="1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181"/>
      <c r="AA156" s="181"/>
      <c r="AB156" s="181"/>
      <c r="AC156" s="181"/>
      <c r="AD156" s="181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45"/>
      <c r="AR156" s="145"/>
      <c r="AS156" s="145"/>
      <c r="AT156" s="145"/>
      <c r="AU156" s="145"/>
      <c r="AV156" s="26"/>
      <c r="AW156" s="148"/>
      <c r="AX156" s="23"/>
      <c r="AY156" s="23"/>
      <c r="AZ156" s="148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D156" s="180"/>
    </row>
    <row r="157" spans="1:82" s="1" customFormat="1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181"/>
      <c r="AA157" s="181"/>
      <c r="AB157" s="181"/>
      <c r="AC157" s="181"/>
      <c r="AD157" s="181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45"/>
      <c r="AR157" s="145"/>
      <c r="AS157" s="145"/>
      <c r="AT157" s="145"/>
      <c r="AU157" s="145"/>
      <c r="AV157" s="26"/>
      <c r="AW157" s="148"/>
      <c r="AX157" s="23"/>
      <c r="AY157" s="23"/>
      <c r="AZ157" s="148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D157" s="180"/>
    </row>
    <row r="158" spans="1:82" s="1" customFormat="1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181"/>
      <c r="AA158" s="181"/>
      <c r="AB158" s="181"/>
      <c r="AC158" s="181"/>
      <c r="AD158" s="181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45"/>
      <c r="AR158" s="145"/>
      <c r="AS158" s="145"/>
      <c r="AT158" s="145"/>
      <c r="AU158" s="145"/>
      <c r="AV158" s="26"/>
      <c r="AW158" s="148"/>
      <c r="AX158" s="23"/>
      <c r="AY158" s="23"/>
      <c r="AZ158" s="148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D158" s="180"/>
    </row>
    <row r="159" spans="1:82" s="1" customFormat="1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181"/>
      <c r="AA159" s="181"/>
      <c r="AB159" s="181"/>
      <c r="AC159" s="181"/>
      <c r="AD159" s="181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45"/>
      <c r="AR159" s="145"/>
      <c r="AS159" s="145"/>
      <c r="AT159" s="145"/>
      <c r="AU159" s="145"/>
      <c r="AV159" s="26"/>
      <c r="AW159" s="148"/>
      <c r="AX159" s="23"/>
      <c r="AY159" s="23"/>
      <c r="AZ159" s="148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D159" s="180"/>
    </row>
    <row r="160" spans="1:82" s="1" customFormat="1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181"/>
      <c r="AA160" s="181"/>
      <c r="AB160" s="181"/>
      <c r="AC160" s="181"/>
      <c r="AD160" s="181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45"/>
      <c r="AR160" s="145"/>
      <c r="AS160" s="145"/>
      <c r="AT160" s="145"/>
      <c r="AU160" s="145"/>
      <c r="AV160" s="26"/>
      <c r="AW160" s="148"/>
      <c r="AX160" s="23"/>
      <c r="AY160" s="23"/>
      <c r="AZ160" s="148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D160" s="180"/>
    </row>
    <row r="161" spans="1:82" s="1" customFormat="1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181"/>
      <c r="AA161" s="181"/>
      <c r="AB161" s="181"/>
      <c r="AC161" s="181"/>
      <c r="AD161" s="181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45"/>
      <c r="AR161" s="145"/>
      <c r="AS161" s="145"/>
      <c r="AT161" s="145"/>
      <c r="AU161" s="145"/>
      <c r="AV161" s="26"/>
      <c r="AW161" s="148"/>
      <c r="AX161" s="23"/>
      <c r="AY161" s="23"/>
      <c r="AZ161" s="148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D161" s="180"/>
    </row>
    <row r="162" spans="1:82" s="1" customFormat="1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181"/>
      <c r="AA162" s="181"/>
      <c r="AB162" s="181"/>
      <c r="AC162" s="181"/>
      <c r="AD162" s="181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45"/>
      <c r="AR162" s="145"/>
      <c r="AS162" s="145"/>
      <c r="AT162" s="145"/>
      <c r="AU162" s="145"/>
      <c r="AV162" s="26"/>
      <c r="AW162" s="148"/>
      <c r="AX162" s="23"/>
      <c r="AY162" s="23"/>
      <c r="AZ162" s="148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D162" s="180"/>
    </row>
    <row r="163" spans="1:82" s="1" customFormat="1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181"/>
      <c r="AA163" s="181"/>
      <c r="AB163" s="181"/>
      <c r="AC163" s="181"/>
      <c r="AD163" s="181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45"/>
      <c r="AR163" s="145"/>
      <c r="AS163" s="145"/>
      <c r="AT163" s="145"/>
      <c r="AU163" s="145"/>
      <c r="AV163" s="26"/>
      <c r="AW163" s="148"/>
      <c r="AX163" s="23"/>
      <c r="AY163" s="23"/>
      <c r="AZ163" s="148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D163" s="180"/>
    </row>
    <row r="164" spans="1:82" s="1" customFormat="1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181"/>
      <c r="AA164" s="181"/>
      <c r="AB164" s="181"/>
      <c r="AC164" s="181"/>
      <c r="AD164" s="181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45"/>
      <c r="AR164" s="145"/>
      <c r="AS164" s="145"/>
      <c r="AT164" s="145"/>
      <c r="AU164" s="145"/>
      <c r="AV164" s="26"/>
      <c r="AW164" s="148"/>
      <c r="AX164" s="23"/>
      <c r="AY164" s="23"/>
      <c r="AZ164" s="148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D164" s="180"/>
    </row>
    <row r="165" spans="1:82" s="1" customFormat="1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181"/>
      <c r="AA165" s="181"/>
      <c r="AB165" s="181"/>
      <c r="AC165" s="181"/>
      <c r="AD165" s="181"/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45"/>
      <c r="AR165" s="145"/>
      <c r="AS165" s="145"/>
      <c r="AT165" s="145"/>
      <c r="AU165" s="145"/>
      <c r="AV165" s="26"/>
      <c r="AW165" s="148"/>
      <c r="AX165" s="23"/>
      <c r="AY165" s="23"/>
      <c r="AZ165" s="148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D165" s="180"/>
    </row>
    <row r="166" spans="1:82" s="1" customFormat="1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181"/>
      <c r="AA166" s="181"/>
      <c r="AB166" s="181"/>
      <c r="AC166" s="181"/>
      <c r="AD166" s="181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45"/>
      <c r="AR166" s="145"/>
      <c r="AS166" s="145"/>
      <c r="AT166" s="145"/>
      <c r="AU166" s="145"/>
      <c r="AV166" s="26"/>
      <c r="AW166" s="148"/>
      <c r="AX166" s="23"/>
      <c r="AY166" s="23"/>
      <c r="AZ166" s="148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D166" s="180"/>
    </row>
    <row r="167" spans="1:82" s="1" customFormat="1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181"/>
      <c r="AA167" s="181"/>
      <c r="AB167" s="181"/>
      <c r="AC167" s="181"/>
      <c r="AD167" s="181"/>
      <c r="AE167" s="179"/>
      <c r="AF167" s="179"/>
      <c r="AG167" s="179"/>
      <c r="AH167" s="179"/>
      <c r="AI167" s="179"/>
      <c r="AJ167" s="179"/>
      <c r="AK167" s="179"/>
      <c r="AL167" s="179"/>
      <c r="AM167" s="179"/>
      <c r="AN167" s="179"/>
      <c r="AO167" s="179"/>
      <c r="AP167" s="179"/>
      <c r="AQ167" s="145"/>
      <c r="AR167" s="145"/>
      <c r="AS167" s="145"/>
      <c r="AT167" s="145"/>
      <c r="AU167" s="145"/>
      <c r="AV167" s="26"/>
      <c r="AW167" s="148"/>
      <c r="AX167" s="23"/>
      <c r="AY167" s="23"/>
      <c r="AZ167" s="148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D167" s="180"/>
    </row>
    <row r="168" spans="1:82" s="1" customFormat="1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181"/>
      <c r="AA168" s="181"/>
      <c r="AB168" s="181"/>
      <c r="AC168" s="181"/>
      <c r="AD168" s="181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45"/>
      <c r="AR168" s="145"/>
      <c r="AS168" s="145"/>
      <c r="AT168" s="145"/>
      <c r="AU168" s="145"/>
      <c r="AV168" s="26"/>
      <c r="AW168" s="148"/>
      <c r="AX168" s="23"/>
      <c r="AY168" s="23"/>
      <c r="AZ168" s="148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D168" s="180"/>
    </row>
    <row r="169" spans="1:82" s="1" customFormat="1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181"/>
      <c r="AA169" s="181"/>
      <c r="AB169" s="181"/>
      <c r="AC169" s="181"/>
      <c r="AD169" s="181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45"/>
      <c r="AR169" s="145"/>
      <c r="AS169" s="145"/>
      <c r="AT169" s="145"/>
      <c r="AU169" s="145"/>
      <c r="AV169" s="26"/>
      <c r="AW169" s="148"/>
      <c r="AX169" s="23"/>
      <c r="AY169" s="23"/>
      <c r="AZ169" s="148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D169" s="180"/>
    </row>
    <row r="170" spans="1:82" s="1" customFormat="1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181"/>
      <c r="AA170" s="181"/>
      <c r="AB170" s="181"/>
      <c r="AC170" s="181"/>
      <c r="AD170" s="181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45"/>
      <c r="AR170" s="145"/>
      <c r="AS170" s="145"/>
      <c r="AT170" s="145"/>
      <c r="AU170" s="145"/>
      <c r="AV170" s="26"/>
      <c r="AW170" s="148"/>
      <c r="AX170" s="23"/>
      <c r="AY170" s="23"/>
      <c r="AZ170" s="148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D170" s="180"/>
    </row>
    <row r="171" spans="1:82" s="1" customFormat="1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181"/>
      <c r="AA171" s="181"/>
      <c r="AB171" s="181"/>
      <c r="AC171" s="181"/>
      <c r="AD171" s="181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45"/>
      <c r="AR171" s="145"/>
      <c r="AS171" s="145"/>
      <c r="AT171" s="145"/>
      <c r="AU171" s="145"/>
      <c r="AV171" s="26"/>
      <c r="AW171" s="148"/>
      <c r="AX171" s="23"/>
      <c r="AY171" s="23"/>
      <c r="AZ171" s="148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D171" s="180"/>
    </row>
    <row r="172" spans="1:82" s="1" customFormat="1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181"/>
      <c r="AA172" s="181"/>
      <c r="AB172" s="181"/>
      <c r="AC172" s="181"/>
      <c r="AD172" s="181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45"/>
      <c r="AR172" s="145"/>
      <c r="AS172" s="145"/>
      <c r="AT172" s="145"/>
      <c r="AU172" s="145"/>
      <c r="AV172" s="26"/>
      <c r="AW172" s="148"/>
      <c r="AX172" s="23"/>
      <c r="AY172" s="23"/>
      <c r="AZ172" s="148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D172" s="180"/>
    </row>
    <row r="173" spans="1:82" s="1" customFormat="1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181"/>
      <c r="AA173" s="181"/>
      <c r="AB173" s="181"/>
      <c r="AC173" s="181"/>
      <c r="AD173" s="181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45"/>
      <c r="AR173" s="145"/>
      <c r="AS173" s="145"/>
      <c r="AT173" s="145"/>
      <c r="AU173" s="145"/>
      <c r="AV173" s="26"/>
      <c r="AW173" s="148"/>
      <c r="AX173" s="23"/>
      <c r="AY173" s="23"/>
      <c r="AZ173" s="148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D173" s="180"/>
    </row>
    <row r="174" spans="1:82" s="1" customFormat="1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181"/>
      <c r="AA174" s="181"/>
      <c r="AB174" s="181"/>
      <c r="AC174" s="181"/>
      <c r="AD174" s="181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45"/>
      <c r="AR174" s="145"/>
      <c r="AS174" s="145"/>
      <c r="AT174" s="145"/>
      <c r="AU174" s="145"/>
      <c r="AV174" s="26"/>
      <c r="AW174" s="148"/>
      <c r="AX174" s="23"/>
      <c r="AY174" s="23"/>
      <c r="AZ174" s="148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D174" s="180"/>
    </row>
    <row r="175" spans="1:82" s="1" customFormat="1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181"/>
      <c r="AA175" s="181"/>
      <c r="AB175" s="181"/>
      <c r="AC175" s="181"/>
      <c r="AD175" s="181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45"/>
      <c r="AR175" s="145"/>
      <c r="AS175" s="145"/>
      <c r="AT175" s="145"/>
      <c r="AU175" s="145"/>
      <c r="AV175" s="26"/>
      <c r="AW175" s="148"/>
      <c r="AX175" s="23"/>
      <c r="AY175" s="23"/>
      <c r="AZ175" s="148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D175" s="180"/>
    </row>
    <row r="176" spans="1:82" s="1" customFormat="1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181"/>
      <c r="AA176" s="181"/>
      <c r="AB176" s="181"/>
      <c r="AC176" s="181"/>
      <c r="AD176" s="181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45"/>
      <c r="AR176" s="145"/>
      <c r="AS176" s="145"/>
      <c r="AT176" s="145"/>
      <c r="AU176" s="145"/>
      <c r="AV176" s="26"/>
      <c r="AW176" s="148"/>
      <c r="AX176" s="23"/>
      <c r="AY176" s="23"/>
      <c r="AZ176" s="148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D176" s="180"/>
    </row>
    <row r="177" spans="1:82" s="1" customFormat="1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181"/>
      <c r="AA177" s="181"/>
      <c r="AB177" s="181"/>
      <c r="AC177" s="181"/>
      <c r="AD177" s="181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45"/>
      <c r="AR177" s="145"/>
      <c r="AS177" s="145"/>
      <c r="AT177" s="145"/>
      <c r="AU177" s="145"/>
      <c r="AV177" s="26"/>
      <c r="AW177" s="148"/>
      <c r="AX177" s="23"/>
      <c r="AY177" s="23"/>
      <c r="AZ177" s="148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D177" s="180"/>
    </row>
    <row r="178" spans="1:82" s="1" customFormat="1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181"/>
      <c r="AA178" s="181"/>
      <c r="AB178" s="181"/>
      <c r="AC178" s="181"/>
      <c r="AD178" s="181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45"/>
      <c r="AR178" s="145"/>
      <c r="AS178" s="145"/>
      <c r="AT178" s="145"/>
      <c r="AU178" s="145"/>
      <c r="AV178" s="26"/>
      <c r="AW178" s="148"/>
      <c r="AX178" s="23"/>
      <c r="AY178" s="23"/>
      <c r="AZ178" s="148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D178" s="180"/>
    </row>
    <row r="179" spans="1:82" s="1" customFormat="1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181"/>
      <c r="AA179" s="181"/>
      <c r="AB179" s="181"/>
      <c r="AC179" s="181"/>
      <c r="AD179" s="181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45"/>
      <c r="AR179" s="145"/>
      <c r="AS179" s="145"/>
      <c r="AT179" s="145"/>
      <c r="AU179" s="145"/>
      <c r="AV179" s="26"/>
      <c r="AW179" s="148"/>
      <c r="AX179" s="23"/>
      <c r="AY179" s="23"/>
      <c r="AZ179" s="148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D179" s="180"/>
    </row>
    <row r="180" spans="1:82" s="1" customFormat="1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181"/>
      <c r="AA180" s="181"/>
      <c r="AB180" s="181"/>
      <c r="AC180" s="181"/>
      <c r="AD180" s="181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45"/>
      <c r="AR180" s="145"/>
      <c r="AS180" s="145"/>
      <c r="AT180" s="145"/>
      <c r="AU180" s="145"/>
      <c r="AV180" s="26"/>
      <c r="AW180" s="148"/>
      <c r="AX180" s="23"/>
      <c r="AY180" s="23"/>
      <c r="AZ180" s="148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D180" s="180"/>
    </row>
    <row r="181" spans="1:82" s="1" customFormat="1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181"/>
      <c r="AA181" s="181"/>
      <c r="AB181" s="181"/>
      <c r="AC181" s="181"/>
      <c r="AD181" s="181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45"/>
      <c r="AR181" s="145"/>
      <c r="AS181" s="145"/>
      <c r="AT181" s="145"/>
      <c r="AU181" s="145"/>
      <c r="AV181" s="26"/>
      <c r="AW181" s="148"/>
      <c r="AX181" s="23"/>
      <c r="AY181" s="23"/>
      <c r="AZ181" s="148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D181" s="180"/>
    </row>
    <row r="182" spans="1:82" s="1" customFormat="1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181"/>
      <c r="AA182" s="181"/>
      <c r="AB182" s="181"/>
      <c r="AC182" s="181"/>
      <c r="AD182" s="181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45"/>
      <c r="AR182" s="145"/>
      <c r="AS182" s="145"/>
      <c r="AT182" s="145"/>
      <c r="AU182" s="145"/>
      <c r="AV182" s="26"/>
      <c r="AW182" s="148"/>
      <c r="AX182" s="23"/>
      <c r="AY182" s="23"/>
      <c r="AZ182" s="148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D182" s="180"/>
    </row>
    <row r="183" spans="1:82" s="1" customFormat="1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181"/>
      <c r="AA183" s="181"/>
      <c r="AB183" s="181"/>
      <c r="AC183" s="181"/>
      <c r="AD183" s="181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45"/>
      <c r="AR183" s="145"/>
      <c r="AS183" s="145"/>
      <c r="AT183" s="145"/>
      <c r="AU183" s="145"/>
      <c r="AV183" s="26"/>
      <c r="AW183" s="148"/>
      <c r="AX183" s="23"/>
      <c r="AY183" s="23"/>
      <c r="AZ183" s="148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D183" s="180"/>
    </row>
    <row r="184" spans="1:82" s="1" customFormat="1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181"/>
      <c r="AA184" s="181"/>
      <c r="AB184" s="181"/>
      <c r="AC184" s="181"/>
      <c r="AD184" s="181"/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  <c r="AP184" s="179"/>
      <c r="AQ184" s="145"/>
      <c r="AR184" s="145"/>
      <c r="AS184" s="145"/>
      <c r="AT184" s="145"/>
      <c r="AU184" s="145"/>
      <c r="AV184" s="26"/>
      <c r="AW184" s="148"/>
      <c r="AX184" s="23"/>
      <c r="AY184" s="23"/>
      <c r="AZ184" s="148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D184" s="180"/>
    </row>
    <row r="185" spans="1:82" s="1" customFormat="1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181"/>
      <c r="AA185" s="181"/>
      <c r="AB185" s="181"/>
      <c r="AC185" s="181"/>
      <c r="AD185" s="181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45"/>
      <c r="AR185" s="145"/>
      <c r="AS185" s="145"/>
      <c r="AT185" s="145"/>
      <c r="AU185" s="145"/>
      <c r="AV185" s="26"/>
      <c r="AW185" s="148"/>
      <c r="AX185" s="23"/>
      <c r="AY185" s="23"/>
      <c r="AZ185" s="148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D185" s="180"/>
    </row>
    <row r="186" spans="1:82" s="1" customFormat="1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181"/>
      <c r="AA186" s="181"/>
      <c r="AB186" s="181"/>
      <c r="AC186" s="181"/>
      <c r="AD186" s="181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45"/>
      <c r="AR186" s="145"/>
      <c r="AS186" s="145"/>
      <c r="AT186" s="145"/>
      <c r="AU186" s="145"/>
      <c r="AV186" s="26"/>
      <c r="AW186" s="148"/>
      <c r="AX186" s="23"/>
      <c r="AY186" s="23"/>
      <c r="AZ186" s="148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D186" s="180"/>
    </row>
    <row r="187" spans="1:82" s="1" customFormat="1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181"/>
      <c r="AA187" s="181"/>
      <c r="AB187" s="181"/>
      <c r="AC187" s="181"/>
      <c r="AD187" s="181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45"/>
      <c r="AR187" s="145"/>
      <c r="AS187" s="145"/>
      <c r="AT187" s="145"/>
      <c r="AU187" s="145"/>
      <c r="AV187" s="26"/>
      <c r="AW187" s="148"/>
      <c r="AX187" s="23"/>
      <c r="AY187" s="23"/>
      <c r="AZ187" s="148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D187" s="180"/>
    </row>
    <row r="188" spans="1:82" s="1" customFormat="1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181"/>
      <c r="AA188" s="181"/>
      <c r="AB188" s="181"/>
      <c r="AC188" s="181"/>
      <c r="AD188" s="181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45"/>
      <c r="AR188" s="145"/>
      <c r="AS188" s="145"/>
      <c r="AT188" s="145"/>
      <c r="AU188" s="145"/>
      <c r="AV188" s="26"/>
      <c r="AW188" s="148"/>
      <c r="AX188" s="23"/>
      <c r="AY188" s="23"/>
      <c r="AZ188" s="148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D188" s="180"/>
    </row>
    <row r="189" spans="1:82" s="1" customFormat="1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181"/>
      <c r="AA189" s="181"/>
      <c r="AB189" s="181"/>
      <c r="AC189" s="181"/>
      <c r="AD189" s="181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45"/>
      <c r="AR189" s="145"/>
      <c r="AS189" s="145"/>
      <c r="AT189" s="145"/>
      <c r="AU189" s="145"/>
      <c r="AV189" s="26"/>
      <c r="AW189" s="148"/>
      <c r="AX189" s="23"/>
      <c r="AY189" s="23"/>
      <c r="AZ189" s="148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D189" s="180"/>
    </row>
    <row r="190" spans="1:82" s="1" customFormat="1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181"/>
      <c r="AA190" s="181"/>
      <c r="AB190" s="181"/>
      <c r="AC190" s="181"/>
      <c r="AD190" s="181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45"/>
      <c r="AR190" s="145"/>
      <c r="AS190" s="145"/>
      <c r="AT190" s="145"/>
      <c r="AU190" s="145"/>
      <c r="AV190" s="26"/>
      <c r="AW190" s="148"/>
      <c r="AX190" s="23"/>
      <c r="AY190" s="23"/>
      <c r="AZ190" s="148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D190" s="180"/>
    </row>
    <row r="191" spans="1:82" s="1" customFormat="1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181"/>
      <c r="AA191" s="181"/>
      <c r="AB191" s="181"/>
      <c r="AC191" s="181"/>
      <c r="AD191" s="181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45"/>
      <c r="AR191" s="145"/>
      <c r="AS191" s="145"/>
      <c r="AT191" s="145"/>
      <c r="AU191" s="145"/>
      <c r="AV191" s="26"/>
      <c r="AW191" s="148"/>
      <c r="AX191" s="23"/>
      <c r="AY191" s="23"/>
      <c r="AZ191" s="148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D191" s="180"/>
    </row>
    <row r="192" spans="1:82" s="1" customFormat="1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181"/>
      <c r="AA192" s="181"/>
      <c r="AB192" s="181"/>
      <c r="AC192" s="181"/>
      <c r="AD192" s="181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45"/>
      <c r="AR192" s="145"/>
      <c r="AS192" s="145"/>
      <c r="AT192" s="145"/>
      <c r="AU192" s="145"/>
      <c r="AV192" s="26"/>
      <c r="AW192" s="148"/>
      <c r="AX192" s="23"/>
      <c r="AY192" s="23"/>
      <c r="AZ192" s="148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D192" s="180"/>
    </row>
    <row r="193" spans="1:82" s="1" customFormat="1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181"/>
      <c r="AA193" s="181"/>
      <c r="AB193" s="181"/>
      <c r="AC193" s="181"/>
      <c r="AD193" s="181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45"/>
      <c r="AR193" s="145"/>
      <c r="AS193" s="145"/>
      <c r="AT193" s="145"/>
      <c r="AU193" s="145"/>
      <c r="AV193" s="26"/>
      <c r="AW193" s="148"/>
      <c r="AX193" s="23"/>
      <c r="AY193" s="23"/>
      <c r="AZ193" s="148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D193" s="180"/>
    </row>
    <row r="194" spans="1:82" s="1" customFormat="1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181"/>
      <c r="AA194" s="181"/>
      <c r="AB194" s="181"/>
      <c r="AC194" s="181"/>
      <c r="AD194" s="181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45"/>
      <c r="AR194" s="145"/>
      <c r="AS194" s="145"/>
      <c r="AT194" s="145"/>
      <c r="AU194" s="145"/>
      <c r="AV194" s="26"/>
      <c r="AW194" s="148"/>
      <c r="AX194" s="23"/>
      <c r="AY194" s="23"/>
      <c r="AZ194" s="148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15"/>
      <c r="BR194" s="15"/>
      <c r="BS194" s="23"/>
      <c r="BT194" s="23"/>
      <c r="BU194" s="23"/>
      <c r="BV194" s="23"/>
      <c r="BW194" s="23"/>
      <c r="BX194" s="23"/>
      <c r="BY194" s="23"/>
      <c r="BZ194" s="23"/>
      <c r="CD194" s="180"/>
    </row>
    <row r="195" spans="1:82" s="1" customFormat="1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181"/>
      <c r="AA195" s="181"/>
      <c r="AB195" s="181"/>
      <c r="AC195" s="181"/>
      <c r="AD195" s="181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45"/>
      <c r="AR195" s="145"/>
      <c r="AS195" s="145"/>
      <c r="AT195" s="145"/>
      <c r="AU195" s="145"/>
      <c r="AV195" s="26"/>
      <c r="AW195" s="148"/>
      <c r="AX195" s="23"/>
      <c r="AY195" s="23"/>
      <c r="AZ195" s="148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15"/>
      <c r="BR195" s="15"/>
      <c r="BS195" s="23"/>
      <c r="BT195" s="23"/>
      <c r="BU195" s="23"/>
      <c r="BV195" s="23"/>
      <c r="BW195" s="23"/>
      <c r="BX195" s="23"/>
      <c r="BY195" s="23"/>
      <c r="BZ195" s="23"/>
      <c r="CD195" s="180"/>
    </row>
    <row r="196" spans="1:82" s="1" customFormat="1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181"/>
      <c r="AA196" s="181"/>
      <c r="AB196" s="181"/>
      <c r="AC196" s="181"/>
      <c r="AD196" s="181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45"/>
      <c r="AR196" s="145"/>
      <c r="AS196" s="145"/>
      <c r="AT196" s="145"/>
      <c r="AU196" s="145"/>
      <c r="AV196" s="26"/>
      <c r="AW196" s="148"/>
      <c r="AX196" s="23"/>
      <c r="AY196" s="23"/>
      <c r="AZ196" s="148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15"/>
      <c r="BR196" s="15"/>
      <c r="BS196" s="23"/>
      <c r="BT196" s="23"/>
      <c r="BU196" s="23"/>
      <c r="BV196" s="23"/>
      <c r="BW196" s="23"/>
      <c r="BX196" s="23"/>
      <c r="BY196" s="23"/>
      <c r="BZ196" s="23"/>
      <c r="CD196" s="180"/>
    </row>
    <row r="197" spans="1:82" s="1" customFormat="1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181"/>
      <c r="AA197" s="181"/>
      <c r="AB197" s="181"/>
      <c r="AC197" s="181"/>
      <c r="AD197" s="181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45"/>
      <c r="AR197" s="145"/>
      <c r="AS197" s="145"/>
      <c r="AT197" s="145"/>
      <c r="AU197" s="145"/>
      <c r="AV197" s="26"/>
      <c r="AW197" s="148"/>
      <c r="AX197" s="23"/>
      <c r="AY197" s="23"/>
      <c r="AZ197" s="148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15"/>
      <c r="BR197" s="15"/>
      <c r="BS197" s="23"/>
      <c r="BT197" s="23"/>
      <c r="BU197" s="23"/>
      <c r="BV197" s="23"/>
      <c r="BW197" s="23"/>
      <c r="BX197" s="23"/>
      <c r="BY197" s="23"/>
      <c r="BZ197" s="23"/>
      <c r="CD197" s="180"/>
    </row>
    <row r="198" spans="1:82" s="1" customFormat="1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181"/>
      <c r="AA198" s="181"/>
      <c r="AB198" s="181"/>
      <c r="AC198" s="181"/>
      <c r="AD198" s="181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45"/>
      <c r="AR198" s="145"/>
      <c r="AS198" s="145"/>
      <c r="AT198" s="145"/>
      <c r="AU198" s="145"/>
      <c r="AV198" s="26"/>
      <c r="AW198" s="148"/>
      <c r="AX198" s="23"/>
      <c r="AY198" s="23"/>
      <c r="AZ198" s="148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15"/>
      <c r="BR198" s="15"/>
      <c r="BS198" s="23"/>
      <c r="BT198" s="23"/>
      <c r="BU198" s="23"/>
      <c r="BV198" s="23"/>
      <c r="BW198" s="23"/>
      <c r="BX198" s="23"/>
      <c r="BY198" s="23"/>
      <c r="BZ198" s="23"/>
      <c r="CD198" s="180"/>
    </row>
    <row r="199" spans="1:82" s="1" customFormat="1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181"/>
      <c r="AA199" s="181"/>
      <c r="AB199" s="181"/>
      <c r="AC199" s="181"/>
      <c r="AD199" s="181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45"/>
      <c r="AR199" s="145"/>
      <c r="AS199" s="145"/>
      <c r="AT199" s="145"/>
      <c r="AU199" s="145"/>
      <c r="AV199" s="26"/>
      <c r="AW199" s="148"/>
      <c r="AX199" s="23"/>
      <c r="AY199" s="23"/>
      <c r="AZ199" s="148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15"/>
      <c r="BR199" s="15"/>
      <c r="BS199" s="23"/>
      <c r="BT199" s="23"/>
      <c r="BU199" s="23"/>
      <c r="BV199" s="23"/>
      <c r="BW199" s="23"/>
      <c r="BX199" s="23"/>
      <c r="BY199" s="23"/>
      <c r="BZ199" s="23"/>
      <c r="CD199" s="180"/>
    </row>
    <row r="200" spans="1:82" s="1" customFormat="1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181"/>
      <c r="AA200" s="181"/>
      <c r="AB200" s="181"/>
      <c r="AC200" s="181"/>
      <c r="AD200" s="181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45"/>
      <c r="AR200" s="145"/>
      <c r="AS200" s="145"/>
      <c r="AT200" s="145"/>
      <c r="AU200" s="145"/>
      <c r="AV200" s="26"/>
      <c r="AW200" s="148"/>
      <c r="AX200" s="23"/>
      <c r="AY200" s="23"/>
      <c r="AZ200" s="148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15"/>
      <c r="BR200" s="15"/>
      <c r="BS200" s="23"/>
      <c r="BT200" s="23"/>
      <c r="BU200" s="23"/>
      <c r="BV200" s="23"/>
      <c r="BW200" s="23"/>
      <c r="BX200" s="23"/>
      <c r="BY200" s="23"/>
      <c r="BZ200" s="23"/>
      <c r="CD200" s="180"/>
    </row>
    <row r="201" spans="1:82" s="1" customFormat="1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181"/>
      <c r="AA201" s="181"/>
      <c r="AB201" s="181"/>
      <c r="AC201" s="181"/>
      <c r="AD201" s="181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45"/>
      <c r="AR201" s="145"/>
      <c r="AS201" s="145"/>
      <c r="AT201" s="145"/>
      <c r="AU201" s="145"/>
      <c r="AV201" s="26"/>
      <c r="AW201" s="148"/>
      <c r="AX201" s="23"/>
      <c r="AY201" s="23"/>
      <c r="AZ201" s="148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15"/>
      <c r="BR201" s="15"/>
      <c r="BS201" s="23"/>
      <c r="BT201" s="23"/>
      <c r="BU201" s="23"/>
      <c r="BV201" s="23"/>
      <c r="BW201" s="23"/>
      <c r="BX201" s="23"/>
      <c r="BY201" s="23"/>
      <c r="BZ201" s="23"/>
      <c r="CD201" s="180"/>
    </row>
    <row r="202" spans="1:82" s="1" customFormat="1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181"/>
      <c r="AA202" s="181"/>
      <c r="AB202" s="181"/>
      <c r="AC202" s="181"/>
      <c r="AD202" s="181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45"/>
      <c r="AR202" s="145"/>
      <c r="AS202" s="145"/>
      <c r="AT202" s="145"/>
      <c r="AU202" s="145"/>
      <c r="AV202" s="26"/>
      <c r="AW202" s="148"/>
      <c r="AX202" s="23"/>
      <c r="AY202" s="23"/>
      <c r="AZ202" s="148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15"/>
      <c r="BR202" s="15"/>
      <c r="BS202" s="23"/>
      <c r="BT202" s="23"/>
      <c r="BU202" s="23"/>
      <c r="BV202" s="23"/>
      <c r="BW202" s="23"/>
      <c r="BX202" s="23"/>
      <c r="BY202" s="23"/>
      <c r="BZ202" s="23"/>
      <c r="CD202" s="180"/>
    </row>
    <row r="203" spans="1:82" s="1" customFormat="1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181"/>
      <c r="AA203" s="181"/>
      <c r="AB203" s="181"/>
      <c r="AC203" s="181"/>
      <c r="AD203" s="181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45"/>
      <c r="AR203" s="145"/>
      <c r="AS203" s="145"/>
      <c r="AT203" s="145"/>
      <c r="AU203" s="145"/>
      <c r="AV203" s="26"/>
      <c r="AW203" s="148"/>
      <c r="AX203" s="23"/>
      <c r="AY203" s="23"/>
      <c r="AZ203" s="148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15"/>
      <c r="BR203" s="15"/>
      <c r="BS203" s="23"/>
      <c r="BT203" s="23"/>
      <c r="BU203" s="23"/>
      <c r="BV203" s="23"/>
      <c r="BW203" s="23"/>
      <c r="BX203" s="23"/>
      <c r="BY203" s="23"/>
      <c r="BZ203" s="23"/>
      <c r="CD203" s="180"/>
    </row>
    <row r="204" spans="1:82" s="1" customFormat="1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181"/>
      <c r="AA204" s="181"/>
      <c r="AB204" s="181"/>
      <c r="AC204" s="181"/>
      <c r="AD204" s="181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45"/>
      <c r="AR204" s="145"/>
      <c r="AS204" s="145"/>
      <c r="AT204" s="145"/>
      <c r="AU204" s="145"/>
      <c r="AV204" s="26"/>
      <c r="AW204" s="148"/>
      <c r="AX204" s="23"/>
      <c r="AY204" s="23"/>
      <c r="AZ204" s="148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15"/>
      <c r="BR204" s="15"/>
      <c r="BS204" s="23"/>
      <c r="BT204" s="23"/>
      <c r="BU204" s="23"/>
      <c r="BV204" s="23"/>
      <c r="BW204" s="23"/>
      <c r="BX204" s="23"/>
      <c r="BY204" s="23"/>
      <c r="BZ204" s="23"/>
      <c r="CD204" s="180"/>
    </row>
    <row r="205" spans="1:82" s="1" customFormat="1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181"/>
      <c r="AA205" s="181"/>
      <c r="AB205" s="181"/>
      <c r="AC205" s="181"/>
      <c r="AD205" s="181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45"/>
      <c r="AR205" s="145"/>
      <c r="AS205" s="145"/>
      <c r="AT205" s="145"/>
      <c r="AU205" s="145"/>
      <c r="AV205" s="26"/>
      <c r="AW205" s="148"/>
      <c r="AX205" s="23"/>
      <c r="AY205" s="23"/>
      <c r="AZ205" s="148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15"/>
      <c r="BR205" s="15"/>
      <c r="BS205" s="23"/>
      <c r="BT205" s="23"/>
      <c r="BU205" s="23"/>
      <c r="BV205" s="23"/>
      <c r="BW205" s="23"/>
      <c r="BX205" s="23"/>
      <c r="BY205" s="23"/>
      <c r="BZ205" s="23"/>
      <c r="CD205" s="180"/>
    </row>
    <row r="206" spans="1:82" s="1" customFormat="1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181"/>
      <c r="AA206" s="181"/>
      <c r="AB206" s="181"/>
      <c r="AC206" s="181"/>
      <c r="AD206" s="181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45"/>
      <c r="AR206" s="145"/>
      <c r="AS206" s="145"/>
      <c r="AT206" s="145"/>
      <c r="AU206" s="145"/>
      <c r="AV206" s="26"/>
      <c r="AW206" s="148"/>
      <c r="AX206" s="23"/>
      <c r="AY206" s="23"/>
      <c r="AZ206" s="148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15"/>
      <c r="BR206" s="15"/>
      <c r="BS206" s="23"/>
      <c r="BT206" s="23"/>
      <c r="BU206" s="23"/>
      <c r="BV206" s="23"/>
      <c r="BW206" s="23"/>
      <c r="BX206" s="23"/>
      <c r="BY206" s="23"/>
      <c r="BZ206" s="23"/>
      <c r="CD206" s="180"/>
    </row>
    <row r="207" spans="1:82" s="1" customFormat="1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181"/>
      <c r="AA207" s="181"/>
      <c r="AB207" s="181"/>
      <c r="AC207" s="181"/>
      <c r="AD207" s="181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45"/>
      <c r="AR207" s="145"/>
      <c r="AS207" s="145"/>
      <c r="AT207" s="145"/>
      <c r="AU207" s="145"/>
      <c r="AV207" s="26"/>
      <c r="AW207" s="148"/>
      <c r="AX207" s="23"/>
      <c r="AY207" s="23"/>
      <c r="AZ207" s="148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15"/>
      <c r="BR207" s="15"/>
      <c r="BS207" s="23"/>
      <c r="BT207" s="23"/>
      <c r="BU207" s="23"/>
      <c r="BV207" s="23"/>
      <c r="BW207" s="23"/>
      <c r="BX207" s="23"/>
      <c r="BY207" s="23"/>
      <c r="BZ207" s="23"/>
      <c r="CD207" s="180"/>
    </row>
    <row r="208" spans="1:82" s="1" customFormat="1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181"/>
      <c r="AA208" s="181"/>
      <c r="AB208" s="181"/>
      <c r="AC208" s="181"/>
      <c r="AD208" s="181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45"/>
      <c r="AR208" s="145"/>
      <c r="AS208" s="145"/>
      <c r="AT208" s="145"/>
      <c r="AU208" s="145"/>
      <c r="AV208" s="26"/>
      <c r="AW208" s="148"/>
      <c r="AX208" s="23"/>
      <c r="AY208" s="23"/>
      <c r="AZ208" s="148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15"/>
      <c r="BR208" s="15"/>
      <c r="BS208" s="23"/>
      <c r="BT208" s="23"/>
      <c r="BU208" s="23"/>
      <c r="BV208" s="23"/>
      <c r="BW208" s="23"/>
      <c r="BX208" s="23"/>
      <c r="BY208" s="23"/>
      <c r="BZ208" s="23"/>
      <c r="CD208" s="180"/>
    </row>
    <row r="209" spans="1:82" s="1" customFormat="1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181"/>
      <c r="AA209" s="181"/>
      <c r="AB209" s="181"/>
      <c r="AC209" s="181"/>
      <c r="AD209" s="181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45"/>
      <c r="AR209" s="145"/>
      <c r="AS209" s="145"/>
      <c r="AT209" s="145"/>
      <c r="AU209" s="145"/>
      <c r="AV209" s="26"/>
      <c r="AW209" s="148"/>
      <c r="AX209" s="23"/>
      <c r="AY209" s="23"/>
      <c r="AZ209" s="148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15"/>
      <c r="BR209" s="15"/>
      <c r="BS209" s="23"/>
      <c r="BT209" s="23"/>
      <c r="BU209" s="23"/>
      <c r="BV209" s="23"/>
      <c r="BW209" s="23"/>
      <c r="BX209" s="23"/>
      <c r="BY209" s="23"/>
      <c r="BZ209" s="23"/>
      <c r="CD209" s="180"/>
    </row>
    <row r="210" spans="1:82" s="1" customFormat="1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181"/>
      <c r="AA210" s="181"/>
      <c r="AB210" s="181"/>
      <c r="AC210" s="181"/>
      <c r="AD210" s="181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45"/>
      <c r="AR210" s="145"/>
      <c r="AS210" s="145"/>
      <c r="AT210" s="145"/>
      <c r="AU210" s="145"/>
      <c r="AV210" s="26"/>
      <c r="AW210" s="148"/>
      <c r="AX210" s="23"/>
      <c r="AY210" s="23"/>
      <c r="AZ210" s="148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15"/>
      <c r="BR210" s="15"/>
      <c r="BS210" s="23"/>
      <c r="BT210" s="23"/>
      <c r="BU210" s="23"/>
      <c r="BV210" s="23"/>
      <c r="BW210" s="23"/>
      <c r="BX210" s="23"/>
      <c r="BY210" s="23"/>
      <c r="BZ210" s="23"/>
      <c r="CD210" s="180"/>
    </row>
    <row r="211" spans="1:82" s="1" customFormat="1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181"/>
      <c r="AA211" s="181"/>
      <c r="AB211" s="181"/>
      <c r="AC211" s="181"/>
      <c r="AD211" s="181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45"/>
      <c r="AR211" s="145"/>
      <c r="AS211" s="145"/>
      <c r="AT211" s="145"/>
      <c r="AU211" s="145"/>
      <c r="AV211" s="26"/>
      <c r="AW211" s="148"/>
      <c r="AX211" s="23"/>
      <c r="AY211" s="23"/>
      <c r="AZ211" s="148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15"/>
      <c r="BR211" s="15"/>
      <c r="BS211" s="23"/>
      <c r="BT211" s="23"/>
      <c r="BU211" s="23"/>
      <c r="BV211" s="23"/>
      <c r="BW211" s="23"/>
      <c r="BX211" s="23"/>
      <c r="BY211" s="23"/>
      <c r="BZ211" s="23"/>
      <c r="CD211" s="180"/>
    </row>
    <row r="212" spans="1:82" s="1" customFormat="1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181"/>
      <c r="AA212" s="181"/>
      <c r="AB212" s="181"/>
      <c r="AC212" s="181"/>
      <c r="AD212" s="181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45"/>
      <c r="AR212" s="145"/>
      <c r="AS212" s="145"/>
      <c r="AT212" s="145"/>
      <c r="AU212" s="145"/>
      <c r="AV212" s="26"/>
      <c r="AW212" s="148"/>
      <c r="AX212" s="23"/>
      <c r="AY212" s="23"/>
      <c r="AZ212" s="148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15"/>
      <c r="BR212" s="15"/>
      <c r="BS212" s="23"/>
      <c r="BT212" s="23"/>
      <c r="BU212" s="23"/>
      <c r="BV212" s="23"/>
      <c r="BW212" s="23"/>
      <c r="BX212" s="23"/>
      <c r="BY212" s="23"/>
      <c r="BZ212" s="23"/>
      <c r="CD212" s="180"/>
    </row>
    <row r="213" spans="1:82" s="1" customFormat="1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181"/>
      <c r="AA213" s="181"/>
      <c r="AB213" s="181"/>
      <c r="AC213" s="181"/>
      <c r="AD213" s="181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45"/>
      <c r="AR213" s="145"/>
      <c r="AS213" s="145"/>
      <c r="AT213" s="145"/>
      <c r="AU213" s="145"/>
      <c r="AV213" s="26"/>
      <c r="AW213" s="148"/>
      <c r="AX213" s="23"/>
      <c r="AY213" s="23"/>
      <c r="AZ213" s="148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15"/>
      <c r="BR213" s="15"/>
      <c r="BS213" s="23"/>
      <c r="BT213" s="23"/>
      <c r="BU213" s="23"/>
      <c r="BV213" s="23"/>
      <c r="BW213" s="23"/>
      <c r="BX213" s="23"/>
      <c r="BY213" s="23"/>
      <c r="BZ213" s="23"/>
      <c r="CD213" s="180"/>
    </row>
    <row r="214" spans="1:82" s="1" customFormat="1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181"/>
      <c r="AA214" s="181"/>
      <c r="AB214" s="181"/>
      <c r="AC214" s="181"/>
      <c r="AD214" s="181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45"/>
      <c r="AR214" s="145"/>
      <c r="AS214" s="145"/>
      <c r="AT214" s="145"/>
      <c r="AU214" s="145"/>
      <c r="AV214" s="26"/>
      <c r="AW214" s="148"/>
      <c r="AX214" s="23"/>
      <c r="AY214" s="23"/>
      <c r="AZ214" s="148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15"/>
      <c r="BR214" s="15"/>
      <c r="BS214" s="23"/>
      <c r="BT214" s="23"/>
      <c r="BU214" s="23"/>
      <c r="BV214" s="23"/>
      <c r="BW214" s="23"/>
      <c r="BX214" s="23"/>
      <c r="BY214" s="23"/>
      <c r="BZ214" s="23"/>
      <c r="CD214" s="180"/>
    </row>
    <row r="215" spans="1:82" s="1" customFormat="1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181"/>
      <c r="AA215" s="181"/>
      <c r="AB215" s="181"/>
      <c r="AC215" s="181"/>
      <c r="AD215" s="181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45"/>
      <c r="AR215" s="145"/>
      <c r="AS215" s="145"/>
      <c r="AT215" s="145"/>
      <c r="AU215" s="145"/>
      <c r="AV215" s="26"/>
      <c r="AW215" s="148"/>
      <c r="AX215" s="23"/>
      <c r="AY215" s="23"/>
      <c r="AZ215" s="148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15"/>
      <c r="BR215" s="15"/>
      <c r="BS215" s="23"/>
      <c r="BT215" s="23"/>
      <c r="BU215" s="23"/>
      <c r="BV215" s="23"/>
      <c r="BW215" s="23"/>
      <c r="BX215" s="23"/>
      <c r="BY215" s="23"/>
      <c r="BZ215" s="23"/>
      <c r="CD215" s="180"/>
    </row>
    <row r="216" spans="1:82" s="1" customFormat="1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181"/>
      <c r="AA216" s="181"/>
      <c r="AB216" s="181"/>
      <c r="AC216" s="181"/>
      <c r="AD216" s="181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45"/>
      <c r="AR216" s="145"/>
      <c r="AS216" s="145"/>
      <c r="AT216" s="145"/>
      <c r="AU216" s="145"/>
      <c r="AV216" s="26"/>
      <c r="AW216" s="148"/>
      <c r="AX216" s="23"/>
      <c r="AY216" s="23"/>
      <c r="AZ216" s="148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15"/>
      <c r="BR216" s="15"/>
      <c r="BS216" s="23"/>
      <c r="BT216" s="23"/>
      <c r="BU216" s="23"/>
      <c r="BV216" s="23"/>
      <c r="BW216" s="23"/>
      <c r="BX216" s="23"/>
      <c r="BY216" s="23"/>
      <c r="BZ216" s="23"/>
      <c r="CD216" s="180"/>
    </row>
    <row r="217" spans="1:82" s="1" customFormat="1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181"/>
      <c r="AA217" s="181"/>
      <c r="AB217" s="181"/>
      <c r="AC217" s="181"/>
      <c r="AD217" s="181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45"/>
      <c r="AR217" s="145"/>
      <c r="AS217" s="145"/>
      <c r="AT217" s="145"/>
      <c r="AU217" s="145"/>
      <c r="AV217" s="26"/>
      <c r="AW217" s="148"/>
      <c r="AX217" s="23"/>
      <c r="AY217" s="23"/>
      <c r="AZ217" s="148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15"/>
      <c r="BR217" s="15"/>
      <c r="BS217" s="23"/>
      <c r="BT217" s="23"/>
      <c r="BU217" s="23"/>
      <c r="BV217" s="23"/>
      <c r="BW217" s="23"/>
      <c r="BX217" s="23"/>
      <c r="BY217" s="23"/>
      <c r="BZ217" s="23"/>
      <c r="CD217" s="180"/>
    </row>
    <row r="218" spans="1:82" s="1" customFormat="1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181"/>
      <c r="AA218" s="181"/>
      <c r="AB218" s="181"/>
      <c r="AC218" s="181"/>
      <c r="AD218" s="181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45"/>
      <c r="AR218" s="145"/>
      <c r="AS218" s="145"/>
      <c r="AT218" s="145"/>
      <c r="AU218" s="145"/>
      <c r="AV218" s="26"/>
      <c r="AW218" s="148"/>
      <c r="AX218" s="23"/>
      <c r="AY218" s="23"/>
      <c r="AZ218" s="148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15"/>
      <c r="BR218" s="15"/>
      <c r="BS218" s="23"/>
      <c r="BT218" s="23"/>
      <c r="BU218" s="23"/>
      <c r="BV218" s="23"/>
      <c r="BW218" s="23"/>
      <c r="BX218" s="23"/>
      <c r="BY218" s="23"/>
      <c r="BZ218" s="23"/>
      <c r="CD218" s="180"/>
    </row>
    <row r="219" spans="1:82" s="1" customFormat="1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181"/>
      <c r="AA219" s="181"/>
      <c r="AB219" s="181"/>
      <c r="AC219" s="181"/>
      <c r="AD219" s="181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45"/>
      <c r="AR219" s="145"/>
      <c r="AS219" s="145"/>
      <c r="AT219" s="145"/>
      <c r="AU219" s="145"/>
      <c r="AV219" s="26"/>
      <c r="AW219" s="148"/>
      <c r="AX219" s="23"/>
      <c r="AY219" s="23"/>
      <c r="AZ219" s="148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15"/>
      <c r="BR219" s="15"/>
      <c r="BS219" s="23"/>
      <c r="BT219" s="23"/>
      <c r="BU219" s="23"/>
      <c r="BV219" s="23"/>
      <c r="BW219" s="23"/>
      <c r="BX219" s="23"/>
      <c r="BY219" s="23"/>
      <c r="BZ219" s="23"/>
      <c r="CD219" s="180"/>
    </row>
    <row r="220" spans="1:82" s="1" customFormat="1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181"/>
      <c r="AA220" s="181"/>
      <c r="AB220" s="181"/>
      <c r="AC220" s="181"/>
      <c r="AD220" s="181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45"/>
      <c r="AR220" s="145"/>
      <c r="AS220" s="145"/>
      <c r="AT220" s="145"/>
      <c r="AU220" s="145"/>
      <c r="AV220" s="26"/>
      <c r="AW220" s="148"/>
      <c r="AX220" s="23"/>
      <c r="AY220" s="23"/>
      <c r="AZ220" s="148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15"/>
      <c r="BR220" s="15"/>
      <c r="BS220" s="23"/>
      <c r="BT220" s="23"/>
      <c r="BU220" s="23"/>
      <c r="BV220" s="23"/>
      <c r="BW220" s="23"/>
      <c r="BX220" s="23"/>
      <c r="BY220" s="23"/>
      <c r="BZ220" s="23"/>
      <c r="CD220" s="180"/>
    </row>
    <row r="221" spans="1:82" s="1" customFormat="1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181"/>
      <c r="AA221" s="181"/>
      <c r="AB221" s="181"/>
      <c r="AC221" s="181"/>
      <c r="AD221" s="181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45"/>
      <c r="AR221" s="145"/>
      <c r="AS221" s="145"/>
      <c r="AT221" s="145"/>
      <c r="AU221" s="145"/>
      <c r="AV221" s="26"/>
      <c r="AW221" s="148"/>
      <c r="AX221" s="23"/>
      <c r="AY221" s="23"/>
      <c r="AZ221" s="148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15"/>
      <c r="BR221" s="15"/>
      <c r="BS221" s="23"/>
      <c r="BT221" s="23"/>
      <c r="BU221" s="23"/>
      <c r="BV221" s="23"/>
      <c r="BW221" s="23"/>
      <c r="BX221" s="23"/>
      <c r="BY221" s="23"/>
      <c r="BZ221" s="23"/>
      <c r="CD221" s="180"/>
    </row>
    <row r="222" spans="1:82" s="1" customFormat="1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181"/>
      <c r="AA222" s="181"/>
      <c r="AB222" s="181"/>
      <c r="AC222" s="181"/>
      <c r="AD222" s="181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45"/>
      <c r="AR222" s="145"/>
      <c r="AS222" s="145"/>
      <c r="AT222" s="145"/>
      <c r="AU222" s="145"/>
      <c r="AV222" s="26"/>
      <c r="AW222" s="148"/>
      <c r="AX222" s="23"/>
      <c r="AY222" s="23"/>
      <c r="AZ222" s="148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15"/>
      <c r="BR222" s="15"/>
      <c r="BS222" s="23"/>
      <c r="BT222" s="23"/>
      <c r="BU222" s="23"/>
      <c r="BV222" s="23"/>
      <c r="BW222" s="23"/>
      <c r="BX222" s="23"/>
      <c r="BY222" s="23"/>
      <c r="BZ222" s="23"/>
      <c r="CD222" s="180"/>
    </row>
    <row r="223" spans="1:82" s="1" customFormat="1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181"/>
      <c r="AA223" s="181"/>
      <c r="AB223" s="181"/>
      <c r="AC223" s="181"/>
      <c r="AD223" s="181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45"/>
      <c r="AR223" s="145"/>
      <c r="AS223" s="145"/>
      <c r="AT223" s="145"/>
      <c r="AU223" s="145"/>
      <c r="AV223" s="26"/>
      <c r="AW223" s="148"/>
      <c r="AX223" s="23"/>
      <c r="AY223" s="23"/>
      <c r="AZ223" s="148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15"/>
      <c r="BR223" s="15"/>
      <c r="BS223" s="23"/>
      <c r="BT223" s="23"/>
      <c r="BU223" s="23"/>
      <c r="BV223" s="23"/>
      <c r="BW223" s="23"/>
      <c r="BX223" s="23"/>
      <c r="BY223" s="23"/>
      <c r="BZ223" s="23"/>
      <c r="CD223" s="180"/>
    </row>
    <row r="224" spans="1:82" s="1" customFormat="1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181"/>
      <c r="AA224" s="181"/>
      <c r="AB224" s="181"/>
      <c r="AC224" s="181"/>
      <c r="AD224" s="181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45"/>
      <c r="AR224" s="145"/>
      <c r="AS224" s="145"/>
      <c r="AT224" s="145"/>
      <c r="AU224" s="145"/>
      <c r="AV224" s="26"/>
      <c r="AW224" s="148"/>
      <c r="AX224" s="23"/>
      <c r="AY224" s="23"/>
      <c r="AZ224" s="148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15"/>
      <c r="BR224" s="15"/>
      <c r="BS224" s="23"/>
      <c r="BT224" s="23"/>
      <c r="BU224" s="23"/>
      <c r="BV224" s="23"/>
      <c r="BW224" s="23"/>
      <c r="BX224" s="23"/>
      <c r="BY224" s="23"/>
      <c r="BZ224" s="23"/>
      <c r="CD224" s="180"/>
    </row>
    <row r="225" spans="1:82" s="1" customFormat="1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181"/>
      <c r="AA225" s="181"/>
      <c r="AB225" s="181"/>
      <c r="AC225" s="181"/>
      <c r="AD225" s="181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45"/>
      <c r="AR225" s="145"/>
      <c r="AS225" s="145"/>
      <c r="AT225" s="145"/>
      <c r="AU225" s="145"/>
      <c r="AV225" s="26"/>
      <c r="AW225" s="148"/>
      <c r="AX225" s="23"/>
      <c r="AY225" s="23"/>
      <c r="AZ225" s="148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15"/>
      <c r="BR225" s="15"/>
      <c r="BS225" s="23"/>
      <c r="BT225" s="23"/>
      <c r="BU225" s="23"/>
      <c r="BV225" s="23"/>
      <c r="BW225" s="23"/>
      <c r="BX225" s="23"/>
      <c r="BY225" s="23"/>
      <c r="BZ225" s="23"/>
      <c r="CD225" s="180"/>
    </row>
    <row r="226" spans="1:82" s="1" customFormat="1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181"/>
      <c r="AA226" s="181"/>
      <c r="AB226" s="181"/>
      <c r="AC226" s="181"/>
      <c r="AD226" s="181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45"/>
      <c r="AR226" s="145"/>
      <c r="AS226" s="145"/>
      <c r="AT226" s="145"/>
      <c r="AU226" s="145"/>
      <c r="AV226" s="26"/>
      <c r="AW226" s="148"/>
      <c r="AX226" s="23"/>
      <c r="AY226" s="23"/>
      <c r="AZ226" s="148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15"/>
      <c r="BR226" s="15"/>
      <c r="BS226" s="23"/>
      <c r="BT226" s="23"/>
      <c r="BU226" s="23"/>
      <c r="BV226" s="23"/>
      <c r="BW226" s="23"/>
      <c r="BX226" s="23"/>
      <c r="BY226" s="23"/>
      <c r="BZ226" s="23"/>
      <c r="CD226" s="180"/>
    </row>
    <row r="227" spans="1:82" s="1" customFormat="1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181"/>
      <c r="AA227" s="181"/>
      <c r="AB227" s="181"/>
      <c r="AC227" s="181"/>
      <c r="AD227" s="181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45"/>
      <c r="AR227" s="145"/>
      <c r="AS227" s="145"/>
      <c r="AT227" s="145"/>
      <c r="AU227" s="145"/>
      <c r="AV227" s="26"/>
      <c r="AW227" s="148"/>
      <c r="AX227" s="23"/>
      <c r="AY227" s="23"/>
      <c r="AZ227" s="148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15"/>
      <c r="BR227" s="15"/>
      <c r="BS227" s="23"/>
      <c r="BT227" s="23"/>
      <c r="BU227" s="23"/>
      <c r="BV227" s="23"/>
      <c r="BW227" s="23"/>
      <c r="BX227" s="23"/>
      <c r="BY227" s="23"/>
      <c r="BZ227" s="23"/>
      <c r="CD227" s="180"/>
    </row>
    <row r="228" spans="1:82" s="1" customFormat="1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181"/>
      <c r="AA228" s="181"/>
      <c r="AB228" s="181"/>
      <c r="AC228" s="181"/>
      <c r="AD228" s="181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45"/>
      <c r="AR228" s="145"/>
      <c r="AS228" s="145"/>
      <c r="AT228" s="145"/>
      <c r="AU228" s="145"/>
      <c r="AV228" s="26"/>
      <c r="AW228" s="148"/>
      <c r="AX228" s="23"/>
      <c r="AY228" s="23"/>
      <c r="AZ228" s="148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15"/>
      <c r="BR228" s="15"/>
      <c r="BS228" s="23"/>
      <c r="BT228" s="23"/>
      <c r="BU228" s="23"/>
      <c r="BV228" s="23"/>
      <c r="BW228" s="23"/>
      <c r="BX228" s="23"/>
      <c r="BY228" s="23"/>
      <c r="BZ228" s="23"/>
      <c r="CD228" s="180"/>
    </row>
    <row r="229" spans="1:82" s="1" customFormat="1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181"/>
      <c r="AA229" s="181"/>
      <c r="AB229" s="181"/>
      <c r="AC229" s="181"/>
      <c r="AD229" s="181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45"/>
      <c r="AR229" s="145"/>
      <c r="AS229" s="145"/>
      <c r="AT229" s="145"/>
      <c r="AU229" s="145"/>
      <c r="AV229" s="26"/>
      <c r="AW229" s="148"/>
      <c r="AX229" s="23"/>
      <c r="AY229" s="23"/>
      <c r="AZ229" s="148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15"/>
      <c r="BR229" s="15"/>
      <c r="BS229" s="23"/>
      <c r="BT229" s="23"/>
      <c r="BU229" s="23"/>
      <c r="BV229" s="23"/>
      <c r="BW229" s="23"/>
      <c r="BX229" s="23"/>
      <c r="BY229" s="23"/>
      <c r="BZ229" s="23"/>
      <c r="CD229" s="180"/>
    </row>
    <row r="230" spans="1:82" s="1" customFormat="1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181"/>
      <c r="AA230" s="181"/>
      <c r="AB230" s="181"/>
      <c r="AC230" s="181"/>
      <c r="AD230" s="181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45"/>
      <c r="AR230" s="145"/>
      <c r="AS230" s="145"/>
      <c r="AT230" s="145"/>
      <c r="AU230" s="145"/>
      <c r="AV230" s="26"/>
      <c r="AW230" s="148"/>
      <c r="AX230" s="23"/>
      <c r="AY230" s="23"/>
      <c r="AZ230" s="148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15"/>
      <c r="BR230" s="15"/>
      <c r="BS230" s="23"/>
      <c r="BT230" s="23"/>
      <c r="BU230" s="23"/>
      <c r="BV230" s="23"/>
      <c r="BW230" s="23"/>
      <c r="BX230" s="23"/>
      <c r="BY230" s="23"/>
      <c r="BZ230" s="23"/>
      <c r="CD230" s="180"/>
    </row>
    <row r="231" spans="1:82" s="1" customFormat="1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181"/>
      <c r="AA231" s="181"/>
      <c r="AB231" s="181"/>
      <c r="AC231" s="181"/>
      <c r="AD231" s="181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45"/>
      <c r="AR231" s="145"/>
      <c r="AS231" s="145"/>
      <c r="AT231" s="145"/>
      <c r="AU231" s="145"/>
      <c r="AV231" s="26"/>
      <c r="AW231" s="148"/>
      <c r="AX231" s="23"/>
      <c r="AY231" s="23"/>
      <c r="AZ231" s="148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15"/>
      <c r="BR231" s="15"/>
      <c r="BS231" s="23"/>
      <c r="BT231" s="23"/>
      <c r="BU231" s="23"/>
      <c r="BV231" s="23"/>
      <c r="BW231" s="23"/>
      <c r="BX231" s="23"/>
      <c r="BY231" s="23"/>
      <c r="BZ231" s="23"/>
      <c r="CD231" s="180"/>
    </row>
    <row r="232" spans="1:82" s="1" customFormat="1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181"/>
      <c r="AA232" s="181"/>
      <c r="AB232" s="181"/>
      <c r="AC232" s="181"/>
      <c r="AD232" s="181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45"/>
      <c r="AR232" s="145"/>
      <c r="AS232" s="145"/>
      <c r="AT232" s="145"/>
      <c r="AU232" s="145"/>
      <c r="AV232" s="26"/>
      <c r="AW232" s="148"/>
      <c r="AX232" s="23"/>
      <c r="AY232" s="23"/>
      <c r="AZ232" s="148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15"/>
      <c r="BR232" s="15"/>
      <c r="BS232" s="23"/>
      <c r="BT232" s="23"/>
      <c r="BU232" s="23"/>
      <c r="BV232" s="23"/>
      <c r="BW232" s="23"/>
      <c r="BX232" s="23"/>
      <c r="BY232" s="23"/>
      <c r="BZ232" s="23"/>
      <c r="CD232" s="180"/>
    </row>
    <row r="233" spans="1:82" s="1" customFormat="1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181"/>
      <c r="AA233" s="181"/>
      <c r="AB233" s="181"/>
      <c r="AC233" s="181"/>
      <c r="AD233" s="181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45"/>
      <c r="AR233" s="145"/>
      <c r="AS233" s="145"/>
      <c r="AT233" s="145"/>
      <c r="AU233" s="145"/>
      <c r="AV233" s="26"/>
      <c r="AW233" s="148"/>
      <c r="AX233" s="23"/>
      <c r="AY233" s="23"/>
      <c r="AZ233" s="148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15"/>
      <c r="BR233" s="15"/>
      <c r="BS233" s="23"/>
      <c r="BT233" s="23"/>
      <c r="BU233" s="23"/>
      <c r="BV233" s="23"/>
      <c r="BW233" s="23"/>
      <c r="BX233" s="23"/>
      <c r="BY233" s="23"/>
      <c r="BZ233" s="23"/>
      <c r="CD233" s="180"/>
    </row>
    <row r="234" spans="1:82" s="1" customFormat="1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181"/>
      <c r="AA234" s="181"/>
      <c r="AB234" s="181"/>
      <c r="AC234" s="181"/>
      <c r="AD234" s="181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45"/>
      <c r="AR234" s="145"/>
      <c r="AS234" s="145"/>
      <c r="AT234" s="145"/>
      <c r="AU234" s="145"/>
      <c r="AV234" s="26"/>
      <c r="AW234" s="148"/>
      <c r="AX234" s="23"/>
      <c r="AY234" s="23"/>
      <c r="AZ234" s="148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15"/>
      <c r="BR234" s="15"/>
      <c r="BS234" s="23"/>
      <c r="BT234" s="23"/>
      <c r="BU234" s="23"/>
      <c r="BV234" s="23"/>
      <c r="BW234" s="23"/>
      <c r="BX234" s="23"/>
      <c r="BY234" s="23"/>
      <c r="BZ234" s="23"/>
      <c r="CD234" s="180"/>
    </row>
    <row r="235" spans="1:82" s="1" customFormat="1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181"/>
      <c r="AA235" s="181"/>
      <c r="AB235" s="181"/>
      <c r="AC235" s="181"/>
      <c r="AD235" s="181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45"/>
      <c r="AR235" s="145"/>
      <c r="AS235" s="145"/>
      <c r="AT235" s="145"/>
      <c r="AU235" s="145"/>
      <c r="AV235" s="26"/>
      <c r="AW235" s="148"/>
      <c r="AX235" s="23"/>
      <c r="AY235" s="23"/>
      <c r="AZ235" s="148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15"/>
      <c r="BR235" s="15"/>
      <c r="BS235" s="23"/>
      <c r="BT235" s="23"/>
      <c r="BU235" s="23"/>
      <c r="BV235" s="23"/>
      <c r="BW235" s="23"/>
      <c r="BX235" s="23"/>
      <c r="BY235" s="23"/>
      <c r="BZ235" s="23"/>
      <c r="CD235" s="180"/>
    </row>
    <row r="236" spans="1:82" s="1" customFormat="1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181"/>
      <c r="AA236" s="181"/>
      <c r="AB236" s="181"/>
      <c r="AC236" s="181"/>
      <c r="AD236" s="181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45"/>
      <c r="AR236" s="145"/>
      <c r="AS236" s="145"/>
      <c r="AT236" s="145"/>
      <c r="AU236" s="145"/>
      <c r="AV236" s="26"/>
      <c r="AW236" s="148"/>
      <c r="AX236" s="23"/>
      <c r="AY236" s="23"/>
      <c r="AZ236" s="148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15"/>
      <c r="BR236" s="15"/>
      <c r="BS236" s="23"/>
      <c r="BT236" s="23"/>
      <c r="BU236" s="23"/>
      <c r="BV236" s="23"/>
      <c r="BW236" s="23"/>
      <c r="BX236" s="23"/>
      <c r="BY236" s="23"/>
      <c r="BZ236" s="23"/>
      <c r="CD236" s="180"/>
    </row>
    <row r="237" spans="1:82" s="1" customFormat="1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181"/>
      <c r="AA237" s="181"/>
      <c r="AB237" s="181"/>
      <c r="AC237" s="181"/>
      <c r="AD237" s="181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  <c r="AQ237" s="145"/>
      <c r="AR237" s="145"/>
      <c r="AS237" s="145"/>
      <c r="AT237" s="145"/>
      <c r="AU237" s="145"/>
      <c r="AV237" s="26"/>
      <c r="AW237" s="148"/>
      <c r="AX237" s="23"/>
      <c r="AY237" s="23"/>
      <c r="AZ237" s="148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15"/>
      <c r="BR237" s="15"/>
      <c r="BS237" s="23"/>
      <c r="BT237" s="23"/>
      <c r="BU237" s="23"/>
      <c r="BV237" s="23"/>
      <c r="BW237" s="23"/>
      <c r="BX237" s="23"/>
      <c r="BY237" s="23"/>
      <c r="BZ237" s="23"/>
      <c r="CD237" s="180"/>
    </row>
    <row r="238" spans="1:82" s="1" customFormat="1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181"/>
      <c r="AA238" s="181"/>
      <c r="AB238" s="181"/>
      <c r="AC238" s="181"/>
      <c r="AD238" s="181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  <c r="AQ238" s="145"/>
      <c r="AR238" s="145"/>
      <c r="AS238" s="145"/>
      <c r="AT238" s="145"/>
      <c r="AU238" s="145"/>
      <c r="AV238" s="26"/>
      <c r="AW238" s="148"/>
      <c r="AX238" s="23"/>
      <c r="AY238" s="23"/>
      <c r="AZ238" s="148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15"/>
      <c r="BR238" s="15"/>
      <c r="BS238" s="23"/>
      <c r="BT238" s="23"/>
      <c r="BU238" s="23"/>
      <c r="BV238" s="23"/>
      <c r="BW238" s="23"/>
      <c r="BX238" s="23"/>
      <c r="BY238" s="23"/>
      <c r="BZ238" s="23"/>
      <c r="CD238" s="180"/>
    </row>
    <row r="239" spans="1:82" s="1" customFormat="1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181"/>
      <c r="AA239" s="181"/>
      <c r="AB239" s="181"/>
      <c r="AC239" s="181"/>
      <c r="AD239" s="181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  <c r="AQ239" s="145"/>
      <c r="AR239" s="145"/>
      <c r="AS239" s="145"/>
      <c r="AT239" s="145"/>
      <c r="AU239" s="145"/>
      <c r="AV239" s="26"/>
      <c r="AW239" s="148"/>
      <c r="AX239" s="23"/>
      <c r="AY239" s="23"/>
      <c r="AZ239" s="148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15"/>
      <c r="BR239" s="15"/>
      <c r="BS239" s="23"/>
      <c r="BT239" s="23"/>
      <c r="BU239" s="23"/>
      <c r="BV239" s="23"/>
      <c r="BW239" s="23"/>
      <c r="BX239" s="23"/>
      <c r="BY239" s="23"/>
      <c r="BZ239" s="23"/>
      <c r="CD239" s="180"/>
    </row>
    <row r="240" spans="1:82" s="1" customFormat="1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181"/>
      <c r="AA240" s="181"/>
      <c r="AB240" s="181"/>
      <c r="AC240" s="181"/>
      <c r="AD240" s="181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45"/>
      <c r="AR240" s="145"/>
      <c r="AS240" s="145"/>
      <c r="AT240" s="145"/>
      <c r="AU240" s="145"/>
      <c r="AV240" s="26"/>
      <c r="AW240" s="148"/>
      <c r="AX240" s="23"/>
      <c r="AY240" s="23"/>
      <c r="AZ240" s="148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15"/>
      <c r="BR240" s="15"/>
      <c r="BS240" s="23"/>
      <c r="BT240" s="23"/>
      <c r="BU240" s="23"/>
      <c r="BV240" s="23"/>
      <c r="BW240" s="23"/>
      <c r="BX240" s="23"/>
      <c r="BY240" s="23"/>
      <c r="BZ240" s="23"/>
      <c r="CD240" s="180"/>
    </row>
    <row r="241" spans="1:82" s="1" customFormat="1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181"/>
      <c r="AA241" s="181"/>
      <c r="AB241" s="181"/>
      <c r="AC241" s="181"/>
      <c r="AD241" s="181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45"/>
      <c r="AR241" s="145"/>
      <c r="AS241" s="145"/>
      <c r="AT241" s="145"/>
      <c r="AU241" s="145"/>
      <c r="AV241" s="26"/>
      <c r="AW241" s="148"/>
      <c r="AX241" s="23"/>
      <c r="AY241" s="23"/>
      <c r="AZ241" s="148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15"/>
      <c r="BR241" s="15"/>
      <c r="BS241" s="23"/>
      <c r="BT241" s="23"/>
      <c r="BU241" s="23"/>
      <c r="BV241" s="23"/>
      <c r="BW241" s="23"/>
      <c r="BX241" s="23"/>
      <c r="BY241" s="23"/>
      <c r="BZ241" s="23"/>
      <c r="CD241" s="180"/>
    </row>
    <row r="242" spans="1:82" s="1" customFormat="1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181"/>
      <c r="AA242" s="181"/>
      <c r="AB242" s="181"/>
      <c r="AC242" s="181"/>
      <c r="AD242" s="181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45"/>
      <c r="AR242" s="145"/>
      <c r="AS242" s="145"/>
      <c r="AT242" s="145"/>
      <c r="AU242" s="145"/>
      <c r="AV242" s="26"/>
      <c r="AW242" s="148"/>
      <c r="AX242" s="23"/>
      <c r="AY242" s="23"/>
      <c r="AZ242" s="148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15"/>
      <c r="BR242" s="15"/>
      <c r="BS242" s="23"/>
      <c r="BT242" s="23"/>
      <c r="BU242" s="23"/>
      <c r="BV242" s="23"/>
      <c r="BW242" s="23"/>
      <c r="BX242" s="23"/>
      <c r="BY242" s="23"/>
      <c r="BZ242" s="23"/>
      <c r="CD242" s="180"/>
    </row>
    <row r="243" spans="1:82" s="1" customFormat="1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181"/>
      <c r="AA243" s="181"/>
      <c r="AB243" s="181"/>
      <c r="AC243" s="181"/>
      <c r="AD243" s="181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45"/>
      <c r="AR243" s="145"/>
      <c r="AS243" s="145"/>
      <c r="AT243" s="145"/>
      <c r="AU243" s="145"/>
      <c r="AV243" s="26"/>
      <c r="AW243" s="148"/>
      <c r="AX243" s="23"/>
      <c r="AY243" s="23"/>
      <c r="AZ243" s="148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15"/>
      <c r="BR243" s="15"/>
      <c r="BS243" s="23"/>
      <c r="BT243" s="23"/>
      <c r="BU243" s="23"/>
      <c r="BV243" s="23"/>
      <c r="BW243" s="23"/>
      <c r="BX243" s="23"/>
      <c r="BY243" s="23"/>
      <c r="BZ243" s="23"/>
      <c r="CD243" s="180"/>
    </row>
    <row r="244" spans="1:82" s="1" customFormat="1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181"/>
      <c r="AA244" s="181"/>
      <c r="AB244" s="181"/>
      <c r="AC244" s="181"/>
      <c r="AD244" s="181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45"/>
      <c r="AR244" s="145"/>
      <c r="AS244" s="145"/>
      <c r="AT244" s="145"/>
      <c r="AU244" s="145"/>
      <c r="AV244" s="26"/>
      <c r="AW244" s="148"/>
      <c r="AX244" s="23"/>
      <c r="AY244" s="23"/>
      <c r="AZ244" s="148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15"/>
      <c r="BR244" s="15"/>
      <c r="BS244" s="23"/>
      <c r="BT244" s="23"/>
      <c r="BU244" s="23"/>
      <c r="BV244" s="23"/>
      <c r="BW244" s="23"/>
      <c r="BX244" s="23"/>
      <c r="BY244" s="23"/>
      <c r="BZ244" s="23"/>
      <c r="CD244" s="180"/>
    </row>
    <row r="245" spans="1:82" s="1" customFormat="1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181"/>
      <c r="AA245" s="181"/>
      <c r="AB245" s="181"/>
      <c r="AC245" s="181"/>
      <c r="AD245" s="181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45"/>
      <c r="AR245" s="145"/>
      <c r="AS245" s="145"/>
      <c r="AT245" s="145"/>
      <c r="AU245" s="145"/>
      <c r="AV245" s="26"/>
      <c r="AW245" s="148"/>
      <c r="AX245" s="23"/>
      <c r="AY245" s="23"/>
      <c r="AZ245" s="148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15"/>
      <c r="BR245" s="15"/>
      <c r="BS245" s="23"/>
      <c r="BT245" s="23"/>
      <c r="BU245" s="23"/>
      <c r="BV245" s="23"/>
      <c r="BW245" s="23"/>
      <c r="BX245" s="23"/>
      <c r="BY245" s="23"/>
      <c r="BZ245" s="23"/>
      <c r="CD245" s="180"/>
    </row>
    <row r="246" spans="1:82" s="1" customFormat="1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181"/>
      <c r="AA246" s="181"/>
      <c r="AB246" s="181"/>
      <c r="AC246" s="181"/>
      <c r="AD246" s="181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45"/>
      <c r="AR246" s="145"/>
      <c r="AS246" s="145"/>
      <c r="AT246" s="145"/>
      <c r="AU246" s="145"/>
      <c r="AV246" s="26"/>
      <c r="AW246" s="148"/>
      <c r="AX246" s="23"/>
      <c r="AY246" s="23"/>
      <c r="AZ246" s="148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15"/>
      <c r="BR246" s="15"/>
      <c r="BS246" s="23"/>
      <c r="BT246" s="23"/>
      <c r="BU246" s="23"/>
      <c r="BV246" s="23"/>
      <c r="BW246" s="23"/>
      <c r="BX246" s="23"/>
      <c r="BY246" s="23"/>
      <c r="BZ246" s="23"/>
      <c r="CD246" s="180"/>
    </row>
    <row r="247" spans="1:82" s="1" customFormat="1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181"/>
      <c r="AA247" s="181"/>
      <c r="AB247" s="181"/>
      <c r="AC247" s="181"/>
      <c r="AD247" s="181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45"/>
      <c r="AR247" s="145"/>
      <c r="AS247" s="145"/>
      <c r="AT247" s="145"/>
      <c r="AU247" s="145"/>
      <c r="AV247" s="26"/>
      <c r="AW247" s="148"/>
      <c r="AX247" s="23"/>
      <c r="AY247" s="23"/>
      <c r="AZ247" s="148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15"/>
      <c r="BR247" s="15"/>
      <c r="BS247" s="23"/>
      <c r="BT247" s="23"/>
      <c r="BU247" s="23"/>
      <c r="BV247" s="23"/>
      <c r="BW247" s="23"/>
      <c r="BX247" s="23"/>
      <c r="BY247" s="23"/>
      <c r="BZ247" s="23"/>
      <c r="CD247" s="180"/>
    </row>
    <row r="248" spans="1:82" s="1" customFormat="1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181"/>
      <c r="AA248" s="181"/>
      <c r="AB248" s="181"/>
      <c r="AC248" s="181"/>
      <c r="AD248" s="181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45"/>
      <c r="AR248" s="145"/>
      <c r="AS248" s="145"/>
      <c r="AT248" s="145"/>
      <c r="AU248" s="145"/>
      <c r="AV248" s="26"/>
      <c r="AW248" s="148"/>
      <c r="AX248" s="23"/>
      <c r="AY248" s="23"/>
      <c r="AZ248" s="148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15"/>
      <c r="BR248" s="15"/>
      <c r="BS248" s="23"/>
      <c r="BT248" s="23"/>
      <c r="BU248" s="23"/>
      <c r="BV248" s="23"/>
      <c r="BW248" s="23"/>
      <c r="BX248" s="23"/>
      <c r="BY248" s="23"/>
      <c r="BZ248" s="23"/>
      <c r="CD248" s="180"/>
    </row>
    <row r="249" spans="1:82" s="1" customFormat="1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181"/>
      <c r="AA249" s="181"/>
      <c r="AB249" s="181"/>
      <c r="AC249" s="181"/>
      <c r="AD249" s="181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45"/>
      <c r="AR249" s="145"/>
      <c r="AS249" s="145"/>
      <c r="AT249" s="145"/>
      <c r="AU249" s="145"/>
      <c r="AV249" s="26"/>
      <c r="AW249" s="148"/>
      <c r="AX249" s="23"/>
      <c r="AY249" s="23"/>
      <c r="AZ249" s="148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15"/>
      <c r="BR249" s="15"/>
      <c r="BS249" s="23"/>
      <c r="BT249" s="23"/>
      <c r="BU249" s="23"/>
      <c r="BV249" s="23"/>
      <c r="BW249" s="23"/>
      <c r="BX249" s="23"/>
      <c r="BY249" s="23"/>
      <c r="BZ249" s="23"/>
      <c r="CD249" s="180"/>
    </row>
    <row r="250" spans="1:82" s="1" customFormat="1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181"/>
      <c r="AA250" s="181"/>
      <c r="AB250" s="181"/>
      <c r="AC250" s="181"/>
      <c r="AD250" s="181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45"/>
      <c r="AR250" s="145"/>
      <c r="AS250" s="145"/>
      <c r="AT250" s="145"/>
      <c r="AU250" s="145"/>
      <c r="AV250" s="26"/>
      <c r="AW250" s="148"/>
      <c r="AX250" s="23"/>
      <c r="AY250" s="23"/>
      <c r="AZ250" s="148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15"/>
      <c r="BR250" s="15"/>
      <c r="BS250" s="23"/>
      <c r="BT250" s="23"/>
      <c r="BU250" s="23"/>
      <c r="BV250" s="23"/>
      <c r="BW250" s="23"/>
      <c r="BX250" s="23"/>
      <c r="BY250" s="23"/>
      <c r="BZ250" s="23"/>
      <c r="CD250" s="180"/>
    </row>
    <row r="251" spans="1:82" s="1" customFormat="1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181"/>
      <c r="AA251" s="181"/>
      <c r="AB251" s="181"/>
      <c r="AC251" s="181"/>
      <c r="AD251" s="181"/>
      <c r="AE251" s="179"/>
      <c r="AF251" s="179"/>
      <c r="AG251" s="179"/>
      <c r="AH251" s="179"/>
      <c r="AI251" s="179"/>
      <c r="AJ251" s="179"/>
      <c r="AK251" s="179"/>
      <c r="AL251" s="179"/>
      <c r="AM251" s="179"/>
      <c r="AN251" s="179"/>
      <c r="AO251" s="179"/>
      <c r="AP251" s="179"/>
      <c r="AQ251" s="145"/>
      <c r="AR251" s="145"/>
      <c r="AS251" s="145"/>
      <c r="AT251" s="145"/>
      <c r="AU251" s="145"/>
      <c r="AV251" s="26"/>
      <c r="AW251" s="148"/>
      <c r="AX251" s="23"/>
      <c r="AY251" s="23"/>
      <c r="AZ251" s="148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15"/>
      <c r="BR251" s="15"/>
      <c r="BS251" s="23"/>
      <c r="BT251" s="23"/>
      <c r="BU251" s="23"/>
      <c r="BV251" s="23"/>
      <c r="BW251" s="23"/>
      <c r="BX251" s="23"/>
      <c r="BY251" s="23"/>
      <c r="BZ251" s="23"/>
      <c r="CD251" s="180"/>
    </row>
    <row r="252" spans="1:82" s="1" customFormat="1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181"/>
      <c r="AA252" s="181"/>
      <c r="AB252" s="181"/>
      <c r="AC252" s="181"/>
      <c r="AD252" s="181"/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  <c r="AP252" s="179"/>
      <c r="AQ252" s="145"/>
      <c r="AR252" s="145"/>
      <c r="AS252" s="145"/>
      <c r="AT252" s="145"/>
      <c r="AU252" s="145"/>
      <c r="AV252" s="26"/>
      <c r="AW252" s="148"/>
      <c r="AX252" s="23"/>
      <c r="AY252" s="23"/>
      <c r="AZ252" s="148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15"/>
      <c r="BR252" s="15"/>
      <c r="BS252" s="23"/>
      <c r="BT252" s="23"/>
      <c r="BU252" s="23"/>
      <c r="BV252" s="23"/>
      <c r="BW252" s="23"/>
      <c r="BX252" s="23"/>
      <c r="BY252" s="23"/>
      <c r="BZ252" s="23"/>
      <c r="CD252" s="180"/>
    </row>
    <row r="253" spans="1:82" s="1" customFormat="1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181"/>
      <c r="AA253" s="181"/>
      <c r="AB253" s="181"/>
      <c r="AC253" s="181"/>
      <c r="AD253" s="181"/>
      <c r="AE253" s="179"/>
      <c r="AF253" s="179"/>
      <c r="AG253" s="179"/>
      <c r="AH253" s="179"/>
      <c r="AI253" s="179"/>
      <c r="AJ253" s="179"/>
      <c r="AK253" s="179"/>
      <c r="AL253" s="179"/>
      <c r="AM253" s="179"/>
      <c r="AN253" s="179"/>
      <c r="AO253" s="179"/>
      <c r="AP253" s="179"/>
      <c r="AQ253" s="145"/>
      <c r="AR253" s="145"/>
      <c r="AS253" s="145"/>
      <c r="AT253" s="145"/>
      <c r="AU253" s="145"/>
      <c r="AV253" s="26"/>
      <c r="AW253" s="148"/>
      <c r="AX253" s="23"/>
      <c r="AY253" s="23"/>
      <c r="AZ253" s="148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15"/>
      <c r="BR253" s="15"/>
      <c r="BS253" s="23"/>
      <c r="BT253" s="23"/>
      <c r="BU253" s="23"/>
      <c r="BV253" s="23"/>
      <c r="BW253" s="23"/>
      <c r="BX253" s="23"/>
      <c r="BY253" s="23"/>
      <c r="BZ253" s="23"/>
      <c r="CD253" s="180"/>
    </row>
    <row r="254" spans="1:82" s="1" customFormat="1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181"/>
      <c r="AA254" s="181"/>
      <c r="AB254" s="181"/>
      <c r="AC254" s="181"/>
      <c r="AD254" s="181"/>
      <c r="AE254" s="179"/>
      <c r="AF254" s="179"/>
      <c r="AG254" s="179"/>
      <c r="AH254" s="179"/>
      <c r="AI254" s="179"/>
      <c r="AJ254" s="179"/>
      <c r="AK254" s="179"/>
      <c r="AL254" s="179"/>
      <c r="AM254" s="179"/>
      <c r="AN254" s="179"/>
      <c r="AO254" s="179"/>
      <c r="AP254" s="179"/>
      <c r="AQ254" s="145"/>
      <c r="AR254" s="145"/>
      <c r="AS254" s="145"/>
      <c r="AT254" s="145"/>
      <c r="AU254" s="145"/>
      <c r="AV254" s="26"/>
      <c r="AW254" s="148"/>
      <c r="AX254" s="23"/>
      <c r="AY254" s="23"/>
      <c r="AZ254" s="148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15"/>
      <c r="BR254" s="15"/>
      <c r="BS254" s="23"/>
      <c r="BT254" s="23"/>
      <c r="BU254" s="23"/>
      <c r="BV254" s="23"/>
      <c r="BW254" s="23"/>
      <c r="BX254" s="23"/>
      <c r="BY254" s="23"/>
      <c r="BZ254" s="23"/>
      <c r="CD254" s="180"/>
    </row>
    <row r="255" spans="1:82" s="1" customFormat="1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181"/>
      <c r="AA255" s="181"/>
      <c r="AB255" s="181"/>
      <c r="AC255" s="181"/>
      <c r="AD255" s="181"/>
      <c r="AE255" s="179"/>
      <c r="AF255" s="179"/>
      <c r="AG255" s="179"/>
      <c r="AH255" s="179"/>
      <c r="AI255" s="179"/>
      <c r="AJ255" s="179"/>
      <c r="AK255" s="179"/>
      <c r="AL255" s="179"/>
      <c r="AM255" s="179"/>
      <c r="AN255" s="179"/>
      <c r="AO255" s="179"/>
      <c r="AP255" s="179"/>
      <c r="AQ255" s="145"/>
      <c r="AR255" s="145"/>
      <c r="AS255" s="145"/>
      <c r="AT255" s="145"/>
      <c r="AU255" s="145"/>
      <c r="AV255" s="26"/>
      <c r="AW255" s="148"/>
      <c r="AX255" s="23"/>
      <c r="AY255" s="23"/>
      <c r="AZ255" s="148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15"/>
      <c r="BR255" s="15"/>
      <c r="BS255" s="23"/>
      <c r="BT255" s="23"/>
      <c r="BU255" s="23"/>
      <c r="BV255" s="23"/>
      <c r="BW255" s="23"/>
      <c r="BX255" s="23"/>
      <c r="BY255" s="23"/>
      <c r="BZ255" s="23"/>
      <c r="CD255" s="180"/>
    </row>
    <row r="256" spans="1:82" s="1" customFormat="1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181"/>
      <c r="AA256" s="181"/>
      <c r="AB256" s="181"/>
      <c r="AC256" s="181"/>
      <c r="AD256" s="181"/>
      <c r="AE256" s="179"/>
      <c r="AF256" s="179"/>
      <c r="AG256" s="179"/>
      <c r="AH256" s="179"/>
      <c r="AI256" s="179"/>
      <c r="AJ256" s="179"/>
      <c r="AK256" s="179"/>
      <c r="AL256" s="179"/>
      <c r="AM256" s="179"/>
      <c r="AN256" s="179"/>
      <c r="AO256" s="179"/>
      <c r="AP256" s="179"/>
      <c r="AQ256" s="145"/>
      <c r="AR256" s="145"/>
      <c r="AS256" s="145"/>
      <c r="AT256" s="145"/>
      <c r="AU256" s="145"/>
      <c r="AV256" s="26"/>
      <c r="AW256" s="148"/>
      <c r="AX256" s="23"/>
      <c r="AY256" s="23"/>
      <c r="AZ256" s="148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15"/>
      <c r="BR256" s="15"/>
      <c r="BS256" s="23"/>
      <c r="BT256" s="23"/>
      <c r="BU256" s="23"/>
      <c r="BV256" s="23"/>
      <c r="BW256" s="23"/>
      <c r="BX256" s="23"/>
      <c r="BY256" s="23"/>
      <c r="BZ256" s="23"/>
      <c r="CD256" s="180"/>
    </row>
  </sheetData>
  <pageMargins left="0" right="0" top="0" bottom="0" header="0" footer="0"/>
  <pageSetup paperSize="9"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Segments Analysis in USD</vt:lpstr>
      <vt:lpstr>'Segments Analysis in USD'!Print_Area</vt:lpstr>
      <vt:lpstr>'Segments Analysis in USD'!Print_Titles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2020-02-27T03:35:46Z</dcterms:created>
  <dcterms:modified xsi:type="dcterms:W3CDTF">2020-02-27T04:47:40Z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